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0\"/>
    </mc:Choice>
  </mc:AlternateContent>
  <xr:revisionPtr revIDLastSave="0" documentId="8_{E7778292-2C66-4AB0-B65C-848D0F8634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9-20 Drqaft Budget-Reserve" sheetId="5" r:id="rId1"/>
    <sheet name="Sheet1" sheetId="6" r:id="rId2"/>
  </sheets>
  <externalReferences>
    <externalReference r:id="rId3"/>
    <externalReference r:id="rId4"/>
  </externalReferences>
  <definedNames>
    <definedName name="_xlnm.Print_Area" localSheetId="0">'2019-20 Drqaft Budget-Reserve'!$B$2:$T$153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7" i="5" l="1"/>
  <c r="P147" i="5"/>
  <c r="N147" i="5"/>
  <c r="P144" i="5"/>
  <c r="P146" i="5" s="1"/>
  <c r="R144" i="5"/>
  <c r="R146" i="5" s="1"/>
  <c r="N144" i="5"/>
  <c r="N146" i="5" s="1"/>
  <c r="L147" i="5"/>
  <c r="L146" i="5"/>
  <c r="L148" i="5" l="1"/>
  <c r="N148" i="5"/>
  <c r="P148" i="5"/>
  <c r="R148" i="5"/>
  <c r="F136" i="5"/>
  <c r="R68" i="5" l="1"/>
  <c r="P68" i="5"/>
  <c r="N68" i="5"/>
  <c r="L68" i="5"/>
  <c r="R129" i="5" l="1"/>
  <c r="P129" i="5"/>
  <c r="N129" i="5"/>
  <c r="L129" i="5"/>
  <c r="H98" i="5" l="1"/>
  <c r="R98" i="5" s="1"/>
  <c r="R10" i="5"/>
  <c r="P10" i="5"/>
  <c r="R9" i="5"/>
  <c r="P9" i="5"/>
  <c r="F75" i="5"/>
  <c r="N103" i="5"/>
  <c r="R101" i="5"/>
  <c r="R102" i="5"/>
  <c r="R103" i="5"/>
  <c r="P101" i="5"/>
  <c r="P102" i="5"/>
  <c r="P103" i="5"/>
  <c r="R64" i="5"/>
  <c r="R65" i="5"/>
  <c r="R67" i="5"/>
  <c r="R69" i="5"/>
  <c r="R70" i="5"/>
  <c r="R71" i="5"/>
  <c r="R72" i="5"/>
  <c r="R73" i="5"/>
  <c r="R74" i="5"/>
  <c r="P64" i="5"/>
  <c r="P65" i="5"/>
  <c r="P67" i="5"/>
  <c r="P69" i="5"/>
  <c r="P70" i="5"/>
  <c r="P71" i="5"/>
  <c r="P72" i="5"/>
  <c r="P73" i="5"/>
  <c r="P74" i="5"/>
  <c r="R54" i="5"/>
  <c r="P54" i="5"/>
  <c r="R53" i="5"/>
  <c r="P53" i="5"/>
  <c r="R50" i="5"/>
  <c r="R43" i="5"/>
  <c r="P43" i="5"/>
  <c r="R14" i="5"/>
  <c r="R15" i="5"/>
  <c r="R17" i="5"/>
  <c r="R19" i="5"/>
  <c r="R22" i="5"/>
  <c r="R24" i="5"/>
  <c r="R26" i="5"/>
  <c r="R27" i="5"/>
  <c r="R28" i="5"/>
  <c r="R30" i="5"/>
  <c r="R31" i="5"/>
  <c r="R32" i="5"/>
  <c r="P14" i="5"/>
  <c r="P15" i="5"/>
  <c r="P17" i="5"/>
  <c r="P19" i="5"/>
  <c r="P22" i="5"/>
  <c r="P24" i="5"/>
  <c r="P26" i="5"/>
  <c r="P27" i="5"/>
  <c r="P28" i="5"/>
  <c r="P30" i="5"/>
  <c r="P31" i="5"/>
  <c r="R13" i="5"/>
  <c r="P13" i="5"/>
  <c r="P98" i="5" l="1"/>
  <c r="N101" i="5" l="1"/>
  <c r="L101" i="5"/>
  <c r="L102" i="5"/>
  <c r="L103" i="5"/>
  <c r="L86" i="5"/>
  <c r="L79" i="5"/>
  <c r="L80" i="5"/>
  <c r="L64" i="5"/>
  <c r="L65" i="5"/>
  <c r="L67" i="5"/>
  <c r="L69" i="5"/>
  <c r="L70" i="5"/>
  <c r="L71" i="5"/>
  <c r="L72" i="5"/>
  <c r="L73" i="5"/>
  <c r="L74" i="5"/>
  <c r="L54" i="5"/>
  <c r="L53" i="5"/>
  <c r="L50" i="5"/>
  <c r="L43" i="5"/>
  <c r="L14" i="5"/>
  <c r="L15" i="5"/>
  <c r="L17" i="5"/>
  <c r="L19" i="5"/>
  <c r="L22" i="5"/>
  <c r="L24" i="5"/>
  <c r="L26" i="5"/>
  <c r="L27" i="5"/>
  <c r="L28" i="5"/>
  <c r="L30" i="5"/>
  <c r="L31" i="5"/>
  <c r="L32" i="5"/>
  <c r="L13" i="5"/>
  <c r="P11" i="5"/>
  <c r="R11" i="5"/>
  <c r="L10" i="5"/>
  <c r="L9" i="5"/>
  <c r="L132" i="5"/>
  <c r="L131" i="5"/>
  <c r="L130" i="5"/>
  <c r="L128" i="5"/>
  <c r="L123" i="5"/>
  <c r="L122" i="5"/>
  <c r="L121" i="5"/>
  <c r="L120" i="5"/>
  <c r="S75" i="5"/>
  <c r="P55" i="5"/>
  <c r="R55" i="5"/>
  <c r="N17" i="5"/>
  <c r="N116" i="5"/>
  <c r="P116" i="5" s="1"/>
  <c r="R116" i="5" s="1"/>
  <c r="L11" i="5" l="1"/>
  <c r="L134" i="5"/>
  <c r="L84" i="5"/>
  <c r="L55" i="5"/>
  <c r="N80" i="5"/>
  <c r="P80" i="5" s="1"/>
  <c r="R80" i="5" s="1"/>
  <c r="N86" i="5"/>
  <c r="P86" i="5" s="1"/>
  <c r="R86" i="5" s="1"/>
  <c r="H84" i="5"/>
  <c r="F84" i="5"/>
  <c r="N102" i="5"/>
  <c r="N79" i="5"/>
  <c r="P79" i="5" s="1"/>
  <c r="R79" i="5" s="1"/>
  <c r="R132" i="5"/>
  <c r="R130" i="5"/>
  <c r="P132" i="5"/>
  <c r="P130" i="5"/>
  <c r="N132" i="5"/>
  <c r="N130" i="5"/>
  <c r="N128" i="5"/>
  <c r="N74" i="5"/>
  <c r="N73" i="5"/>
  <c r="F33" i="5" l="1"/>
  <c r="N32" i="5"/>
  <c r="N24" i="5"/>
  <c r="N26" i="5"/>
  <c r="N27" i="5"/>
  <c r="N28" i="5"/>
  <c r="N30" i="5"/>
  <c r="N31" i="5"/>
  <c r="N10" i="5"/>
  <c r="N13" i="5"/>
  <c r="N14" i="5"/>
  <c r="N15" i="5"/>
  <c r="N19" i="5"/>
  <c r="N22" i="5"/>
  <c r="N9" i="5"/>
  <c r="N11" i="5" l="1"/>
  <c r="R123" i="5"/>
  <c r="R122" i="5"/>
  <c r="R121" i="5"/>
  <c r="R120" i="5"/>
  <c r="P123" i="5"/>
  <c r="P122" i="5"/>
  <c r="P121" i="5"/>
  <c r="P120" i="5"/>
  <c r="N123" i="5"/>
  <c r="N122" i="5"/>
  <c r="N121" i="5"/>
  <c r="N120" i="5"/>
  <c r="N100" i="5"/>
  <c r="N99" i="5"/>
  <c r="N98" i="5"/>
  <c r="N71" i="5" l="1"/>
  <c r="N70" i="5"/>
  <c r="N72" i="5"/>
  <c r="N69" i="5"/>
  <c r="R134" i="5"/>
  <c r="P134" i="5"/>
  <c r="N104" i="5"/>
  <c r="N134" i="5"/>
  <c r="N84" i="5" l="1"/>
  <c r="P84" i="5" l="1"/>
  <c r="H45" i="5"/>
  <c r="L45" i="5" l="1"/>
  <c r="P45" i="5"/>
  <c r="R45" i="5"/>
  <c r="R84" i="5"/>
  <c r="N45" i="5"/>
  <c r="N53" i="5"/>
  <c r="H36" i="5"/>
  <c r="H37" i="5"/>
  <c r="H38" i="5"/>
  <c r="H39" i="5"/>
  <c r="H40" i="5"/>
  <c r="H41" i="5"/>
  <c r="H42" i="5"/>
  <c r="N43" i="5"/>
  <c r="H44" i="5"/>
  <c r="H46" i="5"/>
  <c r="P38" i="5" l="1"/>
  <c r="R38" i="5"/>
  <c r="R40" i="5"/>
  <c r="P40" i="5"/>
  <c r="P46" i="5"/>
  <c r="P44" i="5"/>
  <c r="R44" i="5"/>
  <c r="P37" i="5"/>
  <c r="R37" i="5"/>
  <c r="P36" i="5"/>
  <c r="R36" i="5"/>
  <c r="P41" i="5"/>
  <c r="R41" i="5"/>
  <c r="P39" i="5"/>
  <c r="R39" i="5"/>
  <c r="R42" i="5"/>
  <c r="P42" i="5"/>
  <c r="N37" i="5"/>
  <c r="L37" i="5"/>
  <c r="N44" i="5"/>
  <c r="L44" i="5"/>
  <c r="N46" i="5"/>
  <c r="L46" i="5"/>
  <c r="N41" i="5"/>
  <c r="L41" i="5"/>
  <c r="N40" i="5"/>
  <c r="L40" i="5"/>
  <c r="N38" i="5"/>
  <c r="L38" i="5"/>
  <c r="N36" i="5"/>
  <c r="L36" i="5"/>
  <c r="N42" i="5"/>
  <c r="L42" i="5"/>
  <c r="N39" i="5"/>
  <c r="L39" i="5"/>
  <c r="H35" i="5"/>
  <c r="N54" i="5"/>
  <c r="N55" i="5" s="1"/>
  <c r="H49" i="5"/>
  <c r="N50" i="5"/>
  <c r="H16" i="5"/>
  <c r="H18" i="5"/>
  <c r="H20" i="5"/>
  <c r="H21" i="5"/>
  <c r="F86" i="5"/>
  <c r="L98" i="5"/>
  <c r="H99" i="5"/>
  <c r="H100" i="5"/>
  <c r="H63" i="5"/>
  <c r="N64" i="5"/>
  <c r="N65" i="5"/>
  <c r="H66" i="5"/>
  <c r="N67" i="5"/>
  <c r="H120" i="5"/>
  <c r="H121" i="5"/>
  <c r="H122" i="5"/>
  <c r="H123" i="5"/>
  <c r="L99" i="5" l="1"/>
  <c r="P99" i="5"/>
  <c r="R99" i="5"/>
  <c r="L35" i="5"/>
  <c r="L47" i="5" s="1"/>
  <c r="R35" i="5"/>
  <c r="R47" i="5" s="1"/>
  <c r="P35" i="5"/>
  <c r="P47" i="5" s="1"/>
  <c r="P20" i="5"/>
  <c r="R20" i="5"/>
  <c r="R49" i="5"/>
  <c r="R51" i="5" s="1"/>
  <c r="P49" i="5"/>
  <c r="P51" i="5" s="1"/>
  <c r="R18" i="5"/>
  <c r="P18" i="5"/>
  <c r="R21" i="5"/>
  <c r="P21" i="5"/>
  <c r="L63" i="5"/>
  <c r="R63" i="5"/>
  <c r="P63" i="5"/>
  <c r="L16" i="5"/>
  <c r="R16" i="5"/>
  <c r="P16" i="5"/>
  <c r="R66" i="5"/>
  <c r="P66" i="5"/>
  <c r="L100" i="5"/>
  <c r="R100" i="5"/>
  <c r="P100" i="5"/>
  <c r="N66" i="5"/>
  <c r="L66" i="5"/>
  <c r="N21" i="5"/>
  <c r="L21" i="5"/>
  <c r="N20" i="5"/>
  <c r="L20" i="5"/>
  <c r="N18" i="5"/>
  <c r="L18" i="5"/>
  <c r="N49" i="5"/>
  <c r="N51" i="5" s="1"/>
  <c r="L49" i="5"/>
  <c r="L51" i="5" s="1"/>
  <c r="N35" i="5"/>
  <c r="N47" i="5" s="1"/>
  <c r="H47" i="5"/>
  <c r="N63" i="5"/>
  <c r="H75" i="5"/>
  <c r="N16" i="5"/>
  <c r="H33" i="5"/>
  <c r="F51" i="5"/>
  <c r="F11" i="5"/>
  <c r="H55" i="5"/>
  <c r="F55" i="5"/>
  <c r="H11" i="5"/>
  <c r="H134" i="5"/>
  <c r="H104" i="5"/>
  <c r="F47" i="5"/>
  <c r="H51" i="5"/>
  <c r="F134" i="5"/>
  <c r="F104" i="5"/>
  <c r="L75" i="5" l="1"/>
  <c r="R75" i="5"/>
  <c r="L33" i="5"/>
  <c r="L56" i="5" s="1"/>
  <c r="P33" i="5"/>
  <c r="P56" i="5" s="1"/>
  <c r="R33" i="5"/>
  <c r="R56" i="5" s="1"/>
  <c r="L104" i="5"/>
  <c r="R104" i="5"/>
  <c r="P104" i="5"/>
  <c r="N33" i="5"/>
  <c r="N56" i="5" s="1"/>
  <c r="P75" i="5"/>
  <c r="N75" i="5"/>
  <c r="H88" i="5"/>
  <c r="H106" i="5" s="1"/>
  <c r="F88" i="5"/>
  <c r="F106" i="5" s="1"/>
  <c r="F56" i="5"/>
  <c r="F61" i="5" s="1"/>
  <c r="L61" i="5" s="1"/>
  <c r="H56" i="5"/>
  <c r="P88" i="5" l="1"/>
  <c r="P106" i="5" s="1"/>
  <c r="P107" i="5" s="1"/>
  <c r="L88" i="5"/>
  <c r="L106" i="5" s="1"/>
  <c r="L107" i="5" s="1"/>
  <c r="R88" i="5"/>
  <c r="R106" i="5" s="1"/>
  <c r="R107" i="5" s="1"/>
  <c r="N88" i="5"/>
  <c r="N106" i="5" s="1"/>
  <c r="N107" i="5" s="1"/>
  <c r="F107" i="5"/>
  <c r="H107" i="5"/>
  <c r="H61" i="5"/>
  <c r="N61" i="5" s="1"/>
  <c r="P61" i="5" s="1"/>
  <c r="R61" i="5" s="1"/>
  <c r="N136" i="5" l="1"/>
  <c r="N117" i="5" s="1"/>
  <c r="N118" i="5" s="1"/>
  <c r="L136" i="5"/>
  <c r="L117" i="5" s="1"/>
  <c r="L118" i="5" s="1"/>
  <c r="F140" i="5"/>
  <c r="P136" i="5"/>
  <c r="P117" i="5" s="1"/>
  <c r="P118" i="5" s="1"/>
  <c r="R136" i="5"/>
  <c r="R117" i="5" s="1"/>
  <c r="R118" i="5" s="1"/>
  <c r="H136" i="5"/>
  <c r="H117" i="5" s="1"/>
  <c r="H118" i="5" l="1"/>
  <c r="F117" i="5" l="1"/>
  <c r="F11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D120" authorId="0" shapeId="0" xr:uid="{87E23E08-23CD-4E81-ACF0-F62840D48DB7}">
      <text>
        <r>
          <rPr>
            <b/>
            <sz val="9"/>
            <color indexed="81"/>
            <rFont val="Tahoma"/>
            <family val="2"/>
          </rPr>
          <t>Philip: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<sst xmlns="http://schemas.openxmlformats.org/spreadsheetml/2006/main" count="207" uniqueCount="141">
  <si>
    <t>PLAISTOW &amp; IFOLD PARISH COUNCIL</t>
  </si>
  <si>
    <t>BUDGET</t>
  </si>
  <si>
    <t>EXPENDITURE</t>
  </si>
  <si>
    <t>Clerk's Salary</t>
  </si>
  <si>
    <t>Accrual missed for 2011/12 £456.25</t>
  </si>
  <si>
    <t>Clerk's Expenses</t>
  </si>
  <si>
    <t>Training - Clerk</t>
  </si>
  <si>
    <t>Audit Fees</t>
  </si>
  <si>
    <t>Data Protection Registration</t>
  </si>
  <si>
    <t>SALC increased their fee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</si>
  <si>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</si>
  <si>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</si>
  <si>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</si>
  <si>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</si>
  <si>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</si>
  <si>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</si>
  <si>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</si>
  <si>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</si>
  <si>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accrual not included in 2011/12 £147.98</t>
  </si>
  <si>
    <t>Postage</t>
  </si>
  <si>
    <t>VDS Post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</si>
  <si>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</si>
  <si>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</si>
  <si>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</si>
  <si>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</si>
  <si>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</si>
  <si>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</si>
  <si>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</si>
  <si>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 xml:space="preserve">Youth Club </t>
  </si>
  <si>
    <t>Kirdford Mothers and Toddlers Group</t>
  </si>
  <si>
    <t>Additional Grants agreed during the year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</si>
  <si>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</si>
  <si>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</si>
  <si>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</si>
  <si>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</si>
  <si>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</si>
  <si>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</si>
  <si>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</si>
  <si>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</si>
  <si>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</si>
  <si>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</si>
  <si>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</si>
  <si>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</si>
  <si>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</si>
  <si>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Precept</t>
  </si>
  <si>
    <t>Interest Received</t>
  </si>
  <si>
    <t>DRAFT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</si>
  <si>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</si>
  <si>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</si>
  <si>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</si>
  <si>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</si>
  <si>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</si>
  <si>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</si>
  <si>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 xml:space="preserve">Village Maintenenace </t>
  </si>
  <si>
    <t>General Reserve</t>
  </si>
  <si>
    <t>Neighbourhood Plan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</si>
  <si>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</si>
  <si>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</si>
  <si>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</si>
  <si>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</si>
  <si>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</si>
  <si>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</si>
  <si>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</si>
  <si>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</si>
  <si>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</si>
  <si>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</si>
  <si>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Movement</t>
  </si>
  <si>
    <t>Neighjbourhood Plan</t>
  </si>
  <si>
    <t>Subscriptions</t>
  </si>
  <si>
    <t xml:space="preserve">Contributions: CROUCHLANDS </t>
  </si>
  <si>
    <t>PROJECTED</t>
  </si>
  <si>
    <t>CIL Payments</t>
  </si>
  <si>
    <t>`</t>
  </si>
  <si>
    <t>31.03.2020</t>
  </si>
  <si>
    <t>C/FWD</t>
  </si>
  <si>
    <t>B/FWD</t>
  </si>
  <si>
    <t>?</t>
  </si>
  <si>
    <t>New Home Bonus</t>
  </si>
  <si>
    <t>Specified Reserve Total</t>
  </si>
  <si>
    <t>IFRA</t>
  </si>
  <si>
    <t>??</t>
  </si>
  <si>
    <t>New - Website Update</t>
  </si>
  <si>
    <t>Home Start</t>
  </si>
  <si>
    <t>Little Acorns PreSchool (Toddler Group)</t>
  </si>
  <si>
    <t>The North Singers</t>
  </si>
  <si>
    <t>DRAFT BUDGET 2020/2021</t>
  </si>
  <si>
    <t>2019/2020</t>
  </si>
  <si>
    <t>2020/21</t>
  </si>
  <si>
    <t>Telephone &amp; Internet</t>
  </si>
  <si>
    <t xml:space="preserve">Notice Boards </t>
  </si>
  <si>
    <t>Traffic Calming (Contingency)</t>
  </si>
  <si>
    <t>Bus Stop Refurbshment / Maintenance</t>
  </si>
  <si>
    <t>Telephone Box (NEW)</t>
  </si>
  <si>
    <t>Insurance Claims</t>
  </si>
  <si>
    <t xml:space="preserve">Grants </t>
  </si>
  <si>
    <t>As at 31.03.2020</t>
  </si>
  <si>
    <t>PROJECTS</t>
  </si>
  <si>
    <t>Playground Refurbishment</t>
  </si>
  <si>
    <t xml:space="preserve">Public Works Loan Board </t>
  </si>
  <si>
    <t>Bench Maintenance</t>
  </si>
  <si>
    <t>Scenario 1.</t>
  </si>
  <si>
    <t>Scenario 2.</t>
  </si>
  <si>
    <t>Scenario 3.</t>
  </si>
  <si>
    <t>Scenario 4.</t>
  </si>
  <si>
    <t>Ringfenced Reserves</t>
  </si>
  <si>
    <t>Contingency Reserves</t>
  </si>
  <si>
    <t xml:space="preserve">Traffic Calming </t>
  </si>
  <si>
    <t>Web Site Maintenance &amp;Update</t>
  </si>
  <si>
    <t>Parish Council Events (inc VE Day)</t>
  </si>
  <si>
    <t>31.03.2021</t>
  </si>
  <si>
    <t>TOTAL COMMITTED EXPENDITURE</t>
  </si>
  <si>
    <t>MEMO: Original Budgeted Reserves  at 31.03.2020</t>
  </si>
  <si>
    <t>Projected Overspend</t>
  </si>
  <si>
    <t>S</t>
  </si>
  <si>
    <t xml:space="preserve">Winter/ Salt Bins etc Emergency </t>
  </si>
  <si>
    <t>Tree Surgery</t>
  </si>
  <si>
    <t>New Home Bonus (NWB)</t>
  </si>
  <si>
    <t>Winterton Hall Repairs &amp; Maintenance</t>
  </si>
  <si>
    <t>Winterton Hall - Legal,  Repairs &amp; Maintenance</t>
  </si>
  <si>
    <t>Publicity and Communications</t>
  </si>
  <si>
    <t>Public Works Loan Repayments and Interest</t>
  </si>
  <si>
    <t>Original Loan</t>
  </si>
  <si>
    <t>yyyy</t>
  </si>
  <si>
    <t>LOAN ACCOUNT</t>
  </si>
  <si>
    <t xml:space="preserve">9 Years to repay </t>
  </si>
  <si>
    <t>Repaid in Current Year (2020/21)</t>
  </si>
  <si>
    <t>Following Years Loan Repayment Reserve</t>
  </si>
  <si>
    <t xml:space="preserve">14 Years to repay </t>
  </si>
  <si>
    <t>UNCHANGED PRECEPT</t>
  </si>
  <si>
    <t>&amp; NO LOAN</t>
  </si>
  <si>
    <t>Inc. £65K LOAN - 10yrs</t>
  </si>
  <si>
    <t>Inc. £50K LOAN - 10yrs</t>
  </si>
  <si>
    <t>Inc. £60K LOAN - 10yrs</t>
  </si>
  <si>
    <t>Inc. £55K  LOAN - 15yrs</t>
  </si>
  <si>
    <t>NO INCOME HAS BEEN INCLUDED FOR GRANTS OR CIL PAYMENTS</t>
  </si>
  <si>
    <t>ALL LOANS ARE ASSUMED TO BEGIN ON 1ST APRIL 2020</t>
  </si>
  <si>
    <t>NOTES:</t>
  </si>
  <si>
    <t>Total Interest on Loan</t>
  </si>
  <si>
    <t>Opening Total Loan inc. Interest (Debt)</t>
  </si>
  <si>
    <t>Closing Total  Loan inc. Interest (Debt)</t>
  </si>
  <si>
    <t>INTEREST RATES AS PER 20.01.2020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</si>
</sst>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</numFmts>
  <fonts count="32">
    <font>
      <sz val="11"/>
      <color indexed="8"/>
      <name val="Helvetica Neue"/>
    </font>
    <font>
      <sz val="11"/>
      <color indexed="9"/>
      <name val="Helvetica Neue"/>
    </font>
    <font>
      <sz val="11"/>
      <name val="Helvetica Neue"/>
    </font>
    <font>
      <sz val="12"/>
      <name val="Helvetica Neue"/>
    </font>
    <font>
      <b/>
      <sz val="12"/>
      <name val="Helvetica Neue"/>
    </font>
    <font>
      <b/>
      <sz val="11"/>
      <name val="Helvetica Neue"/>
    </font>
    <font>
      <b/>
      <u/>
      <sz val="11"/>
      <name val="Helvetica Neue"/>
    </font>
    <font>
      <sz val="8"/>
      <name val="Helvetica Neue"/>
    </font>
    <font>
      <b/>
      <u/>
      <sz val="12"/>
      <name val="Helvetica Neue"/>
    </font>
    <font>
      <b/>
      <sz val="14"/>
      <name val="Helvetica Neue"/>
    </font>
    <font>
      <b/>
      <sz val="9"/>
      <name val="Helvetica Neue"/>
    </font>
    <font>
      <sz val="14"/>
      <name val="Helvetica Neue"/>
    </font>
    <font>
      <b/>
      <u/>
      <sz val="14"/>
      <name val="Helvetica Neue"/>
    </font>
    <font>
      <b/>
      <sz val="14"/>
      <color indexed="8"/>
      <name val="Helvetica Neue"/>
    </font>
    <font>
      <sz val="10"/>
      <name val="Helvetica Neu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9"/>
      <name val="Helvetica Neue"/>
    </font>
    <font>
      <sz val="14"/>
      <color indexed="8"/>
      <name val="Helvetica Neue"/>
    </font>
    <font>
      <b/>
      <sz val="14"/>
      <color theme="0"/>
      <name val="Helvetica Neue"/>
    </font>
    <font>
      <b/>
      <sz val="12"/>
      <color indexed="8"/>
      <name val="Helvetica Neue"/>
    </font>
    <font>
      <sz val="12"/>
      <color indexed="9"/>
      <name val="Helvetica Neue"/>
    </font>
    <font>
      <b/>
      <sz val="11"/>
      <color indexed="9"/>
      <name val="Helvetica Neue"/>
    </font>
    <font>
      <sz val="12"/>
      <color indexed="8"/>
      <name val="Helvetica Neue"/>
    </font>
    <font>
      <b/>
      <sz val="16"/>
      <name val="Helvetica Neue"/>
    </font>
    <font>
      <sz val="16"/>
      <name val="Helvetica Neue"/>
    </font>
    <font>
      <b/>
      <sz val="20"/>
      <name val="Helvetica Neue"/>
    </font>
    <font>
      <b/>
      <sz val="20"/>
      <color theme="0"/>
      <name val="Helvetica Neue"/>
    </font>
    <font>
      <sz val="20"/>
      <name val="Helvetica Neue"/>
    </font>
    <font>
      <sz val="20"/>
      <color indexed="8"/>
      <name val="Helvetica Neue"/>
    </font>
    <font>
      <b/>
      <sz val="20"/>
      <color indexed="8"/>
      <name val="Helvetica Neue"/>
    </font>
    <font>
      <b/>
      <sz val="14"/>
      <color rgb="FFFF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90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0" fontId="1" fillId="0" borderId="5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7" xfId="0" applyFont="1" applyBorder="1">
      <alignment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2" fillId="0" borderId="8" xfId="0" applyFont="1" applyBorder="1">
      <alignment vertical="top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13" xfId="0" applyNumberFormat="1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0" fontId="2" fillId="0" borderId="5" xfId="0" applyFont="1" applyBorder="1">
      <alignment vertical="top"/>
    </xf>
    <xf numFmtId="40" fontId="3" fillId="0" borderId="0" xfId="0" applyNumberFormat="1" applyFont="1">
      <alignment vertical="top"/>
    </xf>
    <xf numFmtId="165" fontId="10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2" fillId="0" borderId="0" xfId="0" applyFont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40" fontId="11" fillId="3" borderId="30" xfId="0" applyNumberFormat="1" applyFont="1" applyFill="1" applyBorder="1">
      <alignment vertical="top"/>
    </xf>
    <xf numFmtId="167" fontId="10" fillId="0" borderId="0" xfId="0" applyNumberFormat="1" applyFont="1" applyAlignment="1">
      <alignment vertical="center"/>
    </xf>
    <xf numFmtId="0" fontId="0" fillId="0" borderId="7" xfId="0" applyBorder="1">
      <alignment vertical="top"/>
    </xf>
    <xf numFmtId="0" fontId="0" fillId="0" borderId="1" xfId="0" applyBorder="1">
      <alignment vertical="top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9" xfId="0" applyBorder="1" applyAlignment="1"/>
    <xf numFmtId="0" fontId="0" fillId="0" borderId="6" xfId="0" applyBorder="1" applyAlignment="1"/>
    <xf numFmtId="168" fontId="0" fillId="0" borderId="6" xfId="0" applyNumberFormat="1" applyBorder="1" applyAlignment="1"/>
    <xf numFmtId="0" fontId="0" fillId="0" borderId="6" xfId="0" applyBorder="1">
      <alignment vertical="top"/>
    </xf>
    <xf numFmtId="0" fontId="0" fillId="0" borderId="8" xfId="0" applyBorder="1">
      <alignment vertical="top"/>
    </xf>
    <xf numFmtId="0" fontId="0" fillId="0" borderId="34" xfId="0" applyBorder="1">
      <alignment vertical="top"/>
    </xf>
    <xf numFmtId="0" fontId="0" fillId="0" borderId="35" xfId="0" applyBorder="1">
      <alignment vertical="top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/>
    <xf numFmtId="40" fontId="3" fillId="0" borderId="13" xfId="0" applyNumberFormat="1" applyFont="1" applyBorder="1">
      <alignment vertical="top"/>
    </xf>
    <xf numFmtId="40" fontId="3" fillId="4" borderId="13" xfId="0" applyNumberFormat="1" applyFont="1" applyFill="1" applyBorder="1">
      <alignment vertical="top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0" fontId="3" fillId="0" borderId="16" xfId="0" applyFont="1" applyBorder="1">
      <alignment vertical="top"/>
    </xf>
    <xf numFmtId="40" fontId="3" fillId="0" borderId="37" xfId="0" applyNumberFormat="1" applyFont="1" applyBorder="1">
      <alignment vertical="top"/>
    </xf>
    <xf numFmtId="0" fontId="17" fillId="0" borderId="0" xfId="0" applyFont="1">
      <alignment vertical="top"/>
    </xf>
    <xf numFmtId="40" fontId="9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7" xfId="0" applyFont="1" applyBorder="1">
      <alignment vertical="top"/>
    </xf>
    <xf numFmtId="0" fontId="11" fillId="0" borderId="33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11" fillId="0" borderId="16" xfId="0" applyFont="1" applyBorder="1">
      <alignment vertical="top"/>
    </xf>
    <xf numFmtId="40" fontId="11" fillId="0" borderId="0" xfId="0" applyNumberFormat="1" applyFont="1">
      <alignment vertical="top"/>
    </xf>
    <xf numFmtId="0" fontId="9" fillId="0" borderId="13" xfId="0" applyFont="1" applyBorder="1">
      <alignment vertical="top"/>
    </xf>
    <xf numFmtId="40" fontId="11" fillId="0" borderId="13" xfId="0" applyNumberFormat="1" applyFont="1" applyBorder="1">
      <alignment vertical="top"/>
    </xf>
    <xf numFmtId="40" fontId="11" fillId="0" borderId="16" xfId="0" applyNumberFormat="1" applyFont="1" applyBorder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40" fontId="9" fillId="4" borderId="15" xfId="0" applyNumberFormat="1" applyFont="1" applyFill="1" applyBorder="1">
      <alignment vertical="top"/>
    </xf>
    <xf numFmtId="40" fontId="9" fillId="0" borderId="13" xfId="0" applyNumberFormat="1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7" fillId="0" borderId="39" xfId="0" applyFont="1" applyBorder="1">
      <alignment vertical="top"/>
    </xf>
    <xf numFmtId="0" fontId="17" fillId="0" borderId="36" xfId="0" applyFont="1" applyBorder="1">
      <alignment vertical="top"/>
    </xf>
    <xf numFmtId="0" fontId="9" fillId="0" borderId="0" xfId="0" applyFont="1" applyAlignment="1">
      <alignment horizontal="left" vertical="top"/>
    </xf>
    <xf numFmtId="40" fontId="9" fillId="0" borderId="16" xfId="0" applyNumberFormat="1" applyFont="1" applyBorder="1">
      <alignment vertical="top"/>
    </xf>
    <xf numFmtId="0" fontId="11" fillId="0" borderId="0" xfId="0" applyFont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8" fillId="0" borderId="34" xfId="0" applyFont="1" applyBorder="1">
      <alignment vertical="top"/>
    </xf>
    <xf numFmtId="0" fontId="18" fillId="0" borderId="0" xfId="0" applyFont="1">
      <alignment vertical="top"/>
    </xf>
    <xf numFmtId="0" fontId="18" fillId="0" borderId="7" xfId="0" applyFont="1" applyBorder="1">
      <alignment vertical="top"/>
    </xf>
    <xf numFmtId="0" fontId="18" fillId="0" borderId="23" xfId="0" applyFont="1" applyBorder="1">
      <alignment vertical="top"/>
    </xf>
    <xf numFmtId="0" fontId="18" fillId="0" borderId="24" xfId="0" applyFont="1" applyBorder="1">
      <alignment vertical="top"/>
    </xf>
    <xf numFmtId="0" fontId="18" fillId="0" borderId="25" xfId="0" applyFont="1" applyBorder="1" applyAlignment="1">
      <alignment horizontal="right" vertical="top"/>
    </xf>
    <xf numFmtId="0" fontId="13" fillId="0" borderId="25" xfId="0" applyFont="1" applyBorder="1">
      <alignment vertical="top"/>
    </xf>
    <xf numFmtId="0" fontId="18" fillId="0" borderId="25" xfId="0" applyFont="1" applyBorder="1">
      <alignment vertical="top"/>
    </xf>
    <xf numFmtId="0" fontId="18" fillId="0" borderId="36" xfId="0" applyFont="1" applyBorder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top"/>
    </xf>
    <xf numFmtId="0" fontId="3" fillId="0" borderId="0" xfId="0" applyFont="1">
      <alignment vertical="top"/>
    </xf>
    <xf numFmtId="0" fontId="3" fillId="0" borderId="7" xfId="0" applyFont="1" applyBorder="1">
      <alignment vertical="top"/>
    </xf>
    <xf numFmtId="0" fontId="21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4" fillId="0" borderId="14" xfId="0" applyFont="1" applyBorder="1" applyAlignment="1">
      <alignment horizontal="center" vertical="top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21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41" xfId="0" applyFont="1" applyBorder="1" applyAlignment="1">
      <alignment horizontal="left"/>
    </xf>
    <xf numFmtId="0" fontId="18" fillId="0" borderId="21" xfId="0" applyFont="1" applyBorder="1" applyAlignment="1"/>
    <xf numFmtId="0" fontId="13" fillId="0" borderId="0" xfId="0" applyFont="1" applyAlignment="1"/>
    <xf numFmtId="0" fontId="18" fillId="0" borderId="0" xfId="0" applyFont="1" applyAlignment="1"/>
    <xf numFmtId="0" fontId="18" fillId="0" borderId="7" xfId="0" applyFont="1" applyBorder="1" applyAlignment="1"/>
    <xf numFmtId="0" fontId="21" fillId="0" borderId="1" xfId="0" applyFont="1" applyBorder="1">
      <alignment vertical="top"/>
    </xf>
    <xf numFmtId="0" fontId="18" fillId="0" borderId="1" xfId="0" applyFont="1" applyBorder="1">
      <alignment vertical="top"/>
    </xf>
    <xf numFmtId="0" fontId="18" fillId="0" borderId="1" xfId="0" applyFont="1" applyBorder="1" applyAlignment="1"/>
    <xf numFmtId="0" fontId="17" fillId="0" borderId="1" xfId="0" applyFont="1" applyBorder="1">
      <alignment vertical="top"/>
    </xf>
    <xf numFmtId="0" fontId="17" fillId="0" borderId="3" xfId="0" applyFont="1" applyBorder="1">
      <alignment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>
      <alignment vertical="top"/>
    </xf>
    <xf numFmtId="0" fontId="11" fillId="0" borderId="44" xfId="0" applyFont="1" applyBorder="1">
      <alignment vertical="top"/>
    </xf>
    <xf numFmtId="40" fontId="11" fillId="0" borderId="44" xfId="0" applyNumberFormat="1" applyFont="1" applyBorder="1">
      <alignment vertical="top"/>
    </xf>
    <xf numFmtId="0" fontId="11" fillId="0" borderId="4" xfId="0" applyFont="1" applyBorder="1">
      <alignment vertical="top"/>
    </xf>
    <xf numFmtId="0" fontId="11" fillId="0" borderId="5" xfId="0" applyFont="1" applyBorder="1">
      <alignment vertical="top"/>
    </xf>
    <xf numFmtId="0" fontId="17" fillId="0" borderId="9" xfId="0" applyFont="1" applyBorder="1">
      <alignment vertical="top"/>
    </xf>
    <xf numFmtId="0" fontId="11" fillId="0" borderId="46" xfId="0" applyFont="1" applyBorder="1" applyAlignment="1">
      <alignment horizontal="center" vertical="top"/>
    </xf>
    <xf numFmtId="0" fontId="11" fillId="0" borderId="47" xfId="0" applyFont="1" applyBorder="1">
      <alignment vertical="top"/>
    </xf>
    <xf numFmtId="0" fontId="11" fillId="0" borderId="48" xfId="0" applyFont="1" applyBorder="1">
      <alignment vertical="top"/>
    </xf>
    <xf numFmtId="40" fontId="11" fillId="0" borderId="48" xfId="0" applyNumberFormat="1" applyFont="1" applyBorder="1">
      <alignment vertical="top"/>
    </xf>
    <xf numFmtId="40" fontId="11" fillId="0" borderId="6" xfId="0" applyNumberFormat="1" applyFont="1" applyBorder="1">
      <alignment vertical="top"/>
    </xf>
    <xf numFmtId="0" fontId="11" fillId="0" borderId="6" xfId="0" applyFont="1" applyBorder="1">
      <alignment vertical="top"/>
    </xf>
    <xf numFmtId="0" fontId="11" fillId="0" borderId="8" xfId="0" applyFont="1" applyBorder="1">
      <alignment vertical="top"/>
    </xf>
    <xf numFmtId="0" fontId="17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0" fontId="11" fillId="0" borderId="25" xfId="0" applyFont="1" applyBorder="1">
      <alignment vertical="top"/>
    </xf>
    <xf numFmtId="40" fontId="9" fillId="0" borderId="6" xfId="0" applyNumberFormat="1" applyFont="1" applyBorder="1">
      <alignment vertical="top"/>
    </xf>
    <xf numFmtId="0" fontId="1" fillId="0" borderId="50" xfId="0" applyFont="1" applyBorder="1">
      <alignment vertical="top"/>
    </xf>
    <xf numFmtId="0" fontId="2" fillId="0" borderId="50" xfId="0" applyFont="1" applyBorder="1">
      <alignment vertical="top"/>
    </xf>
    <xf numFmtId="40" fontId="2" fillId="0" borderId="50" xfId="0" applyNumberFormat="1" applyFont="1" applyBorder="1">
      <alignment vertical="top"/>
    </xf>
    <xf numFmtId="0" fontId="2" fillId="0" borderId="50" xfId="0" applyFont="1" applyBorder="1" applyAlignment="1">
      <alignment horizontal="center" vertical="top"/>
    </xf>
    <xf numFmtId="0" fontId="11" fillId="0" borderId="51" xfId="0" applyFont="1" applyBorder="1">
      <alignment vertical="top"/>
    </xf>
    <xf numFmtId="40" fontId="9" fillId="0" borderId="15" xfId="0" applyNumberFormat="1" applyFont="1" applyBorder="1">
      <alignment vertical="top"/>
    </xf>
    <xf numFmtId="0" fontId="13" fillId="0" borderId="24" xfId="0" applyFont="1" applyBorder="1">
      <alignment vertical="top"/>
    </xf>
    <xf numFmtId="0" fontId="18" fillId="0" borderId="27" xfId="0" applyFont="1" applyBorder="1">
      <alignment vertical="top"/>
    </xf>
    <xf numFmtId="40" fontId="11" fillId="0" borderId="51" xfId="0" applyNumberFormat="1" applyFont="1" applyBorder="1">
      <alignment vertical="top"/>
    </xf>
    <xf numFmtId="0" fontId="9" fillId="0" borderId="6" xfId="0" applyFont="1" applyBorder="1" applyAlignment="1">
      <alignment horizontal="right"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11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8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4" xfId="0" applyNumberFormat="1" applyFont="1" applyFill="1" applyBorder="1">
      <alignment vertical="top"/>
    </xf>
    <xf numFmtId="40" fontId="4" fillId="5" borderId="11" xfId="0" applyNumberFormat="1" applyFont="1" applyFill="1" applyBorder="1" applyAlignment="1">
      <alignment horizontal="center" vertical="top"/>
    </xf>
    <xf numFmtId="40" fontId="4" fillId="5" borderId="13" xfId="0" applyNumberFormat="1" applyFont="1" applyFill="1" applyBorder="1" applyAlignment="1">
      <alignment horizontal="center" vertical="top"/>
    </xf>
    <xf numFmtId="0" fontId="4" fillId="5" borderId="14" xfId="0" applyFont="1" applyFill="1" applyBorder="1" applyAlignment="1">
      <alignment horizontal="center" vertical="top"/>
    </xf>
    <xf numFmtId="40" fontId="11" fillId="5" borderId="22" xfId="0" applyNumberFormat="1" applyFont="1" applyFill="1" applyBorder="1">
      <alignment vertical="top"/>
    </xf>
    <xf numFmtId="40" fontId="11" fillId="5" borderId="25" xfId="0" applyNumberFormat="1" applyFont="1" applyFill="1" applyBorder="1">
      <alignment vertical="top"/>
    </xf>
    <xf numFmtId="40" fontId="11" fillId="5" borderId="13" xfId="0" applyNumberFormat="1" applyFont="1" applyFill="1" applyBorder="1">
      <alignment vertical="top"/>
    </xf>
    <xf numFmtId="40" fontId="11" fillId="5" borderId="15" xfId="0" applyNumberFormat="1" applyFont="1" applyFill="1" applyBorder="1">
      <alignment vertical="top"/>
    </xf>
    <xf numFmtId="40" fontId="9" fillId="5" borderId="38" xfId="0" applyNumberFormat="1" applyFont="1" applyFill="1" applyBorder="1">
      <alignment vertical="top"/>
    </xf>
    <xf numFmtId="40" fontId="9" fillId="5" borderId="15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40" fontId="9" fillId="3" borderId="15" xfId="0" applyNumberFormat="1" applyFont="1" applyFill="1" applyBorder="1">
      <alignment vertical="top"/>
    </xf>
    <xf numFmtId="40" fontId="11" fillId="3" borderId="15" xfId="0" applyNumberFormat="1" applyFont="1" applyFill="1" applyBorder="1">
      <alignment vertical="top"/>
    </xf>
    <xf numFmtId="40" fontId="9" fillId="3" borderId="38" xfId="0" applyNumberFormat="1" applyFont="1" applyFill="1" applyBorder="1">
      <alignment vertical="top"/>
    </xf>
    <xf numFmtId="0" fontId="22" fillId="0" borderId="4" xfId="0" applyFont="1" applyBorder="1">
      <alignment vertical="top"/>
    </xf>
    <xf numFmtId="40" fontId="3" fillId="0" borderId="16" xfId="0" applyNumberFormat="1" applyFont="1" applyFill="1" applyBorder="1">
      <alignment vertical="top"/>
    </xf>
    <xf numFmtId="40" fontId="3" fillId="0" borderId="0" xfId="0" applyNumberFormat="1" applyFont="1" applyFill="1" applyBorder="1">
      <alignment vertical="top"/>
    </xf>
    <xf numFmtId="40" fontId="11" fillId="0" borderId="16" xfId="0" applyNumberFormat="1" applyFont="1" applyFill="1" applyBorder="1">
      <alignment vertical="top"/>
    </xf>
    <xf numFmtId="40" fontId="11" fillId="0" borderId="0" xfId="0" applyNumberFormat="1" applyFont="1" applyFill="1" applyBorder="1">
      <alignment vertical="top"/>
    </xf>
    <xf numFmtId="40" fontId="11" fillId="0" borderId="49" xfId="0" applyNumberFormat="1" applyFont="1" applyFill="1" applyBorder="1">
      <alignment vertical="top"/>
    </xf>
    <xf numFmtId="40" fontId="11" fillId="0" borderId="6" xfId="0" applyNumberFormat="1" applyFont="1" applyFill="1" applyBorder="1">
      <alignment vertical="top"/>
    </xf>
    <xf numFmtId="40" fontId="11" fillId="0" borderId="45" xfId="0" applyNumberFormat="1" applyFont="1" applyFill="1" applyBorder="1">
      <alignment vertical="top"/>
    </xf>
    <xf numFmtId="40" fontId="11" fillId="0" borderId="4" xfId="0" applyNumberFormat="1" applyFont="1" applyFill="1" applyBorder="1">
      <alignment vertical="top"/>
    </xf>
    <xf numFmtId="40" fontId="9" fillId="0" borderId="16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40" fontId="11" fillId="0" borderId="0" xfId="0" applyNumberFormat="1" applyFont="1" applyFill="1">
      <alignment vertical="top"/>
    </xf>
    <xf numFmtId="40" fontId="2" fillId="0" borderId="16" xfId="0" applyNumberFormat="1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" fillId="0" borderId="11" xfId="0" applyNumberFormat="1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0" fontId="4" fillId="0" borderId="13" xfId="0" applyNumberFormat="1" applyFont="1" applyFill="1" applyBorder="1" applyAlignment="1">
      <alignment horizontal="center" vertical="top"/>
    </xf>
    <xf numFmtId="40" fontId="4" fillId="0" borderId="14" xfId="0" applyNumberFormat="1" applyFont="1" applyFill="1" applyBorder="1" applyAlignment="1">
      <alignment horizontal="center" vertical="top"/>
    </xf>
    <xf numFmtId="0" fontId="11" fillId="0" borderId="16" xfId="0" applyFont="1" applyFill="1" applyBorder="1">
      <alignment vertical="top"/>
    </xf>
    <xf numFmtId="0" fontId="11" fillId="0" borderId="0" xfId="0" applyFont="1" applyFill="1" applyBorder="1">
      <alignment vertical="top"/>
    </xf>
    <xf numFmtId="0" fontId="2" fillId="0" borderId="16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1" fillId="0" borderId="0" xfId="0" applyFont="1" applyFill="1">
      <alignment vertical="top"/>
    </xf>
    <xf numFmtId="0" fontId="22" fillId="0" borderId="4" xfId="0" applyFont="1" applyFill="1" applyBorder="1">
      <alignment vertical="top"/>
    </xf>
    <xf numFmtId="40" fontId="2" fillId="0" borderId="6" xfId="0" applyNumberFormat="1" applyFont="1" applyFill="1" applyBorder="1">
      <alignment vertical="top"/>
    </xf>
    <xf numFmtId="40" fontId="2" fillId="0" borderId="50" xfId="0" applyNumberFormat="1" applyFont="1" applyFill="1" applyBorder="1">
      <alignment vertical="top"/>
    </xf>
    <xf numFmtId="40" fontId="2" fillId="0" borderId="4" xfId="0" applyNumberFormat="1" applyFont="1" applyFill="1" applyBorder="1">
      <alignment vertical="top"/>
    </xf>
    <xf numFmtId="40" fontId="2" fillId="0" borderId="0" xfId="0" applyNumberFormat="1" applyFont="1" applyFill="1">
      <alignment vertical="top"/>
    </xf>
    <xf numFmtId="165" fontId="10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top"/>
    </xf>
    <xf numFmtId="0" fontId="0" fillId="0" borderId="6" xfId="0" applyFill="1" applyBorder="1">
      <alignment vertical="top"/>
    </xf>
    <xf numFmtId="49" fontId="17" fillId="0" borderId="0" xfId="0" applyNumberFormat="1" applyFont="1">
      <alignment vertical="top"/>
    </xf>
    <xf numFmtId="0" fontId="18" fillId="0" borderId="25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40" fontId="9" fillId="6" borderId="22" xfId="0" applyNumberFormat="1" applyFont="1" applyFill="1" applyBorder="1">
      <alignment vertical="top"/>
    </xf>
    <xf numFmtId="0" fontId="17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40" fontId="11" fillId="0" borderId="4" xfId="0" applyNumberFormat="1" applyFont="1" applyBorder="1">
      <alignment vertical="top"/>
    </xf>
    <xf numFmtId="40" fontId="9" fillId="0" borderId="4" xfId="0" applyNumberFormat="1" applyFont="1" applyBorder="1">
      <alignment vertical="top"/>
    </xf>
    <xf numFmtId="38" fontId="14" fillId="0" borderId="0" xfId="0" applyNumberFormat="1" applyFont="1" applyFill="1" applyBorder="1" applyAlignment="1"/>
    <xf numFmtId="38" fontId="14" fillId="0" borderId="7" xfId="0" applyNumberFormat="1" applyFont="1" applyFill="1" applyBorder="1" applyAlignment="1"/>
    <xf numFmtId="11" fontId="1" fillId="0" borderId="0" xfId="0" applyNumberFormat="1" applyFont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164" fontId="1" fillId="0" borderId="0" xfId="0" applyNumberFormat="1" applyFont="1">
      <alignment vertical="top"/>
    </xf>
    <xf numFmtId="164" fontId="1" fillId="0" borderId="0" xfId="0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0" fontId="23" fillId="7" borderId="0" xfId="0" applyFont="1" applyFill="1" applyBorder="1" applyAlignment="1"/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40" fontId="4" fillId="4" borderId="11" xfId="0" applyNumberFormat="1" applyFont="1" applyFill="1" applyBorder="1" applyAlignment="1">
      <alignment horizontal="center" vertical="top"/>
    </xf>
    <xf numFmtId="40" fontId="4" fillId="4" borderId="13" xfId="0" applyNumberFormat="1" applyFont="1" applyFill="1" applyBorder="1" applyAlignment="1">
      <alignment horizontal="center" vertical="top"/>
    </xf>
    <xf numFmtId="40" fontId="4" fillId="4" borderId="14" xfId="0" applyNumberFormat="1" applyFont="1" applyFill="1" applyBorder="1" applyAlignment="1">
      <alignment horizontal="center" vertical="top"/>
    </xf>
    <xf numFmtId="40" fontId="4" fillId="5" borderId="14" xfId="0" applyNumberFormat="1" applyFont="1" applyFill="1" applyBorder="1" applyAlignment="1">
      <alignment horizontal="center" vertical="top"/>
    </xf>
    <xf numFmtId="40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0" fontId="3" fillId="0" borderId="1" xfId="0" applyNumberFormat="1" applyFont="1" applyFill="1" applyBorder="1">
      <alignment vertical="top"/>
    </xf>
    <xf numFmtId="40" fontId="11" fillId="0" borderId="1" xfId="0" applyNumberFormat="1" applyFont="1" applyFill="1" applyBorder="1">
      <alignment vertical="top"/>
    </xf>
    <xf numFmtId="40" fontId="9" fillId="0" borderId="65" xfId="0" applyNumberFormat="1" applyFont="1" applyFill="1" applyBorder="1">
      <alignment vertical="top"/>
    </xf>
    <xf numFmtId="40" fontId="9" fillId="0" borderId="1" xfId="0" applyNumberFormat="1" applyFont="1" applyFill="1" applyBorder="1">
      <alignment vertical="top"/>
    </xf>
    <xf numFmtId="40" fontId="11" fillId="0" borderId="65" xfId="0" applyNumberFormat="1" applyFont="1" applyFill="1" applyBorder="1">
      <alignment vertical="top"/>
    </xf>
    <xf numFmtId="40" fontId="3" fillId="0" borderId="65" xfId="0" applyNumberFormat="1" applyFont="1" applyFill="1" applyBorder="1">
      <alignment vertical="top"/>
    </xf>
    <xf numFmtId="40" fontId="9" fillId="0" borderId="9" xfId="0" applyNumberFormat="1" applyFont="1" applyFill="1" applyBorder="1">
      <alignment vertical="top"/>
    </xf>
    <xf numFmtId="9" fontId="11" fillId="0" borderId="1" xfId="0" applyNumberFormat="1" applyFont="1" applyFill="1" applyBorder="1">
      <alignment vertical="top"/>
    </xf>
    <xf numFmtId="40" fontId="2" fillId="0" borderId="9" xfId="0" applyNumberFormat="1" applyFont="1" applyFill="1" applyBorder="1">
      <alignment vertical="top"/>
    </xf>
    <xf numFmtId="40" fontId="2" fillId="0" borderId="1" xfId="0" applyNumberFormat="1" applyFont="1" applyFill="1" applyBorder="1">
      <alignment vertical="top"/>
    </xf>
    <xf numFmtId="167" fontId="10" fillId="0" borderId="9" xfId="0" applyNumberFormat="1" applyFont="1" applyFill="1" applyBorder="1" applyAlignment="1">
      <alignment vertical="center"/>
    </xf>
    <xf numFmtId="40" fontId="4" fillId="0" borderId="1" xfId="0" applyNumberFormat="1" applyFont="1" applyFill="1" applyBorder="1" applyAlignment="1">
      <alignment horizontal="center" vertical="top"/>
    </xf>
    <xf numFmtId="40" fontId="0" fillId="0" borderId="1" xfId="0" applyNumberFormat="1" applyFill="1" applyBorder="1">
      <alignment vertical="top"/>
    </xf>
    <xf numFmtId="168" fontId="0" fillId="0" borderId="9" xfId="0" applyNumberFormat="1" applyFill="1" applyBorder="1" applyAlignment="1"/>
    <xf numFmtId="40" fontId="2" fillId="0" borderId="5" xfId="0" applyNumberFormat="1" applyFont="1" applyFill="1" applyBorder="1">
      <alignment vertical="top"/>
    </xf>
    <xf numFmtId="40" fontId="4" fillId="0" borderId="66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6" xfId="0" applyNumberFormat="1" applyFill="1" applyBorder="1">
      <alignment vertical="top"/>
    </xf>
    <xf numFmtId="40" fontId="11" fillId="0" borderId="66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6" xfId="0" applyNumberFormat="1" applyFont="1" applyFill="1" applyBorder="1">
      <alignment vertical="top"/>
    </xf>
    <xf numFmtId="40" fontId="3" fillId="0" borderId="66" xfId="0" applyNumberFormat="1" applyFont="1" applyFill="1" applyBorder="1">
      <alignment vertical="top"/>
    </xf>
    <xf numFmtId="168" fontId="0" fillId="0" borderId="8" xfId="0" applyNumberFormat="1" applyFill="1" applyBorder="1" applyAlignment="1"/>
    <xf numFmtId="0" fontId="4" fillId="0" borderId="66" xfId="0" applyFont="1" applyFill="1" applyBorder="1" applyAlignment="1">
      <alignment horizontal="center" vertical="top"/>
    </xf>
    <xf numFmtId="40" fontId="2" fillId="0" borderId="66" xfId="0" applyNumberFormat="1" applyFont="1" applyFill="1" applyBorder="1">
      <alignment vertical="top"/>
    </xf>
    <xf numFmtId="167" fontId="10" fillId="0" borderId="8" xfId="0" applyNumberFormat="1" applyFont="1" applyFill="1" applyBorder="1" applyAlignment="1">
      <alignment vertical="center"/>
    </xf>
    <xf numFmtId="40" fontId="9" fillId="0" borderId="67" xfId="0" applyNumberFormat="1" applyFont="1" applyFill="1" applyBorder="1">
      <alignment vertical="top"/>
    </xf>
    <xf numFmtId="9" fontId="11" fillId="0" borderId="66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22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8" xfId="0" applyNumberFormat="1" applyFont="1" applyFill="1" applyBorder="1">
      <alignment vertical="top"/>
    </xf>
    <xf numFmtId="0" fontId="22" fillId="0" borderId="3" xfId="0" applyFont="1" applyFill="1" applyBorder="1">
      <alignment vertical="top"/>
    </xf>
    <xf numFmtId="40" fontId="9" fillId="0" borderId="69" xfId="0" applyNumberFormat="1" applyFont="1" applyFill="1" applyBorder="1">
      <alignment vertical="top"/>
    </xf>
    <xf numFmtId="40" fontId="2" fillId="0" borderId="3" xfId="0" applyNumberFormat="1" applyFont="1" applyFill="1" applyBorder="1">
      <alignment vertical="top"/>
    </xf>
    <xf numFmtId="0" fontId="17" fillId="0" borderId="1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0" fontId="11" fillId="0" borderId="0" xfId="0" applyNumberFormat="1" applyFont="1" applyAlignment="1"/>
    <xf numFmtId="40" fontId="9" fillId="0" borderId="7" xfId="0" applyNumberFormat="1" applyFont="1" applyFill="1" applyBorder="1" applyAlignment="1"/>
    <xf numFmtId="40" fontId="9" fillId="0" borderId="1" xfId="0" applyNumberFormat="1" applyFont="1" applyFill="1" applyBorder="1" applyAlignment="1"/>
    <xf numFmtId="40" fontId="11" fillId="0" borderId="0" xfId="0" applyNumberFormat="1" applyFont="1" applyFill="1" applyAlignment="1"/>
    <xf numFmtId="0" fontId="11" fillId="0" borderId="0" xfId="0" applyFont="1" applyAlignment="1"/>
    <xf numFmtId="0" fontId="11" fillId="0" borderId="7" xfId="0" applyFont="1" applyBorder="1" applyAlignment="1"/>
    <xf numFmtId="0" fontId="17" fillId="0" borderId="0" xfId="0" applyFont="1" applyAlignment="1"/>
    <xf numFmtId="0" fontId="24" fillId="0" borderId="0" xfId="0" applyFont="1" applyAlignment="1">
      <alignment horizontal="right"/>
    </xf>
    <xf numFmtId="0" fontId="9" fillId="6" borderId="24" xfId="0" applyFont="1" applyFill="1" applyBorder="1">
      <alignment vertical="top"/>
    </xf>
    <xf numFmtId="0" fontId="11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right"/>
    </xf>
    <xf numFmtId="0" fontId="23" fillId="0" borderId="0" xfId="0" applyFont="1">
      <alignment vertical="top"/>
    </xf>
    <xf numFmtId="0" fontId="23" fillId="0" borderId="0" xfId="0" applyFont="1" applyAlignment="1"/>
    <xf numFmtId="0" fontId="20" fillId="0" borderId="52" xfId="0" applyFont="1" applyBorder="1" applyAlignment="1">
      <alignment horizontal="center"/>
    </xf>
    <xf numFmtId="0" fontId="21" fillId="0" borderId="53" xfId="0" applyFont="1" applyBorder="1">
      <alignment vertical="top"/>
    </xf>
    <xf numFmtId="40" fontId="8" fillId="0" borderId="0" xfId="0" applyNumberFormat="1" applyFont="1" applyFill="1" applyAlignment="1">
      <alignment horizontal="center" vertical="top"/>
    </xf>
    <xf numFmtId="0" fontId="20" fillId="0" borderId="54" xfId="0" applyFont="1" applyBorder="1" applyAlignment="1">
      <alignment horizontal="right"/>
    </xf>
    <xf numFmtId="0" fontId="21" fillId="0" borderId="55" xfId="0" applyFont="1" applyBorder="1">
      <alignment vertical="top"/>
    </xf>
    <xf numFmtId="0" fontId="21" fillId="7" borderId="28" xfId="0" applyFont="1" applyFill="1" applyBorder="1">
      <alignment vertical="top"/>
    </xf>
    <xf numFmtId="0" fontId="20" fillId="7" borderId="30" xfId="0" applyFont="1" applyFill="1" applyBorder="1">
      <alignment vertical="top"/>
    </xf>
    <xf numFmtId="0" fontId="21" fillId="7" borderId="53" xfId="0" applyFont="1" applyFill="1" applyBorder="1">
      <alignment vertical="top"/>
    </xf>
    <xf numFmtId="11" fontId="21" fillId="7" borderId="53" xfId="0" applyNumberFormat="1" applyFont="1" applyFill="1" applyBorder="1">
      <alignment vertical="top"/>
    </xf>
    <xf numFmtId="0" fontId="21" fillId="7" borderId="57" xfId="0" applyFont="1" applyFill="1" applyBorder="1">
      <alignment vertical="top"/>
    </xf>
    <xf numFmtId="0" fontId="23" fillId="0" borderId="0" xfId="0" applyFont="1" applyBorder="1">
      <alignment vertical="top"/>
    </xf>
    <xf numFmtId="0" fontId="3" fillId="7" borderId="58" xfId="0" applyFont="1" applyFill="1" applyBorder="1">
      <alignment vertical="top"/>
    </xf>
    <xf numFmtId="40" fontId="3" fillId="7" borderId="0" xfId="0" applyNumberFormat="1" applyFont="1" applyFill="1" applyBorder="1">
      <alignment vertical="top"/>
    </xf>
    <xf numFmtId="0" fontId="3" fillId="7" borderId="0" xfId="0" applyFont="1" applyFill="1" applyBorder="1">
      <alignment vertical="top"/>
    </xf>
    <xf numFmtId="0" fontId="23" fillId="7" borderId="0" xfId="0" applyFont="1" applyFill="1" applyBorder="1">
      <alignment vertical="top"/>
    </xf>
    <xf numFmtId="0" fontId="23" fillId="7" borderId="59" xfId="0" applyFont="1" applyFill="1" applyBorder="1">
      <alignment vertical="top"/>
    </xf>
    <xf numFmtId="40" fontId="3" fillId="7" borderId="61" xfId="0" applyNumberFormat="1" applyFont="1" applyFill="1" applyBorder="1">
      <alignment vertical="top"/>
    </xf>
    <xf numFmtId="0" fontId="21" fillId="7" borderId="58" xfId="0" applyFont="1" applyFill="1" applyBorder="1">
      <alignment vertical="top"/>
    </xf>
    <xf numFmtId="164" fontId="21" fillId="7" borderId="0" xfId="0" applyNumberFormat="1" applyFont="1" applyFill="1" applyBorder="1">
      <alignment vertical="top"/>
    </xf>
    <xf numFmtId="40" fontId="4" fillId="7" borderId="63" xfId="0" applyNumberFormat="1" applyFont="1" applyFill="1" applyBorder="1">
      <alignment vertical="top"/>
    </xf>
    <xf numFmtId="40" fontId="4" fillId="7" borderId="62" xfId="0" applyNumberFormat="1" applyFont="1" applyFill="1" applyBorder="1">
      <alignment vertical="top"/>
    </xf>
    <xf numFmtId="0" fontId="21" fillId="7" borderId="0" xfId="0" applyFont="1" applyFill="1" applyBorder="1">
      <alignment vertical="top"/>
    </xf>
    <xf numFmtId="0" fontId="21" fillId="7" borderId="59" xfId="0" applyFont="1" applyFill="1" applyBorder="1">
      <alignment vertical="top"/>
    </xf>
    <xf numFmtId="0" fontId="21" fillId="7" borderId="54" xfId="0" applyFont="1" applyFill="1" applyBorder="1">
      <alignment vertical="top"/>
    </xf>
    <xf numFmtId="164" fontId="21" fillId="7" borderId="55" xfId="0" applyNumberFormat="1" applyFont="1" applyFill="1" applyBorder="1">
      <alignment vertical="top"/>
    </xf>
    <xf numFmtId="40" fontId="3" fillId="7" borderId="64" xfId="0" applyNumberFormat="1" applyFont="1" applyFill="1" applyBorder="1" applyAlignment="1">
      <alignment horizontal="center" vertical="top"/>
    </xf>
    <xf numFmtId="49" fontId="21" fillId="7" borderId="55" xfId="0" applyNumberFormat="1" applyFont="1" applyFill="1" applyBorder="1">
      <alignment vertical="top"/>
    </xf>
    <xf numFmtId="0" fontId="21" fillId="7" borderId="55" xfId="0" applyFont="1" applyFill="1" applyBorder="1">
      <alignment vertical="top"/>
    </xf>
    <xf numFmtId="0" fontId="21" fillId="7" borderId="56" xfId="0" applyFont="1" applyFill="1" applyBorder="1">
      <alignment vertical="top"/>
    </xf>
    <xf numFmtId="0" fontId="23" fillId="0" borderId="0" xfId="0" applyNumberFormat="1" applyFont="1">
      <alignment vertical="top"/>
    </xf>
    <xf numFmtId="0" fontId="23" fillId="0" borderId="0" xfId="0" applyNumberFormat="1" applyFont="1" applyAlignment="1"/>
    <xf numFmtId="0" fontId="21" fillId="0" borderId="0" xfId="0" applyNumberFormat="1" applyFont="1">
      <alignment vertical="top"/>
    </xf>
    <xf numFmtId="0" fontId="23" fillId="0" borderId="0" xfId="0" applyNumberFormat="1" applyFont="1" applyBorder="1">
      <alignment vertical="top"/>
    </xf>
    <xf numFmtId="0" fontId="3" fillId="0" borderId="0" xfId="0" applyNumberFormat="1" applyFont="1">
      <alignment vertical="top"/>
    </xf>
    <xf numFmtId="0" fontId="21" fillId="0" borderId="0" xfId="0" applyNumberFormat="1" applyFont="1" applyFill="1" applyBorder="1">
      <alignment vertical="top"/>
    </xf>
    <xf numFmtId="0" fontId="21" fillId="0" borderId="0" xfId="0" applyNumberFormat="1" applyFont="1" applyBorder="1">
      <alignment vertical="top"/>
    </xf>
    <xf numFmtId="0" fontId="4" fillId="7" borderId="0" xfId="0" applyFont="1" applyFill="1" applyBorder="1" applyAlignment="1"/>
    <xf numFmtId="40" fontId="4" fillId="7" borderId="0" xfId="0" applyNumberFormat="1" applyFont="1" applyFill="1" applyBorder="1" applyAlignment="1"/>
    <xf numFmtId="0" fontId="24" fillId="6" borderId="24" xfId="0" applyFont="1" applyFill="1" applyBorder="1">
      <alignment vertical="top"/>
    </xf>
    <xf numFmtId="40" fontId="9" fillId="6" borderId="13" xfId="0" applyNumberFormat="1" applyFont="1" applyFill="1" applyBorder="1">
      <alignment vertical="top"/>
    </xf>
    <xf numFmtId="40" fontId="24" fillId="6" borderId="22" xfId="0" applyNumberFormat="1" applyFont="1" applyFill="1" applyBorder="1">
      <alignment vertical="top"/>
    </xf>
    <xf numFmtId="0" fontId="13" fillId="6" borderId="25" xfId="0" applyFont="1" applyFill="1" applyBorder="1">
      <alignment vertical="top"/>
    </xf>
    <xf numFmtId="40" fontId="24" fillId="8" borderId="20" xfId="0" applyNumberFormat="1" applyFont="1" applyFill="1" applyBorder="1" applyAlignment="1"/>
    <xf numFmtId="40" fontId="24" fillId="8" borderId="2" xfId="0" applyNumberFormat="1" applyFont="1" applyFill="1" applyBorder="1" applyAlignment="1"/>
    <xf numFmtId="40" fontId="11" fillId="4" borderId="13" xfId="0" applyNumberFormat="1" applyFont="1" applyFill="1" applyBorder="1">
      <alignment vertical="top"/>
    </xf>
    <xf numFmtId="40" fontId="11" fillId="4" borderId="22" xfId="0" applyNumberFormat="1" applyFont="1" applyFill="1" applyBorder="1">
      <alignment vertical="top"/>
    </xf>
    <xf numFmtId="40" fontId="11" fillId="4" borderId="25" xfId="0" applyNumberFormat="1" applyFont="1" applyFill="1" applyBorder="1">
      <alignment vertical="top"/>
    </xf>
    <xf numFmtId="40" fontId="9" fillId="4" borderId="22" xfId="0" applyNumberFormat="1" applyFont="1" applyFill="1" applyBorder="1">
      <alignment vertical="top"/>
    </xf>
    <xf numFmtId="40" fontId="11" fillId="4" borderId="15" xfId="0" applyNumberFormat="1" applyFont="1" applyFill="1" applyBorder="1">
      <alignment vertical="top"/>
    </xf>
    <xf numFmtId="40" fontId="9" fillId="4" borderId="38" xfId="0" applyNumberFormat="1" applyFont="1" applyFill="1" applyBorder="1">
      <alignment vertical="top"/>
    </xf>
    <xf numFmtId="40" fontId="12" fillId="0" borderId="0" xfId="0" applyNumberFormat="1" applyFont="1" applyAlignment="1">
      <alignment horizontal="center" vertical="top"/>
    </xf>
    <xf numFmtId="40" fontId="12" fillId="0" borderId="0" xfId="0" applyNumberFormat="1" applyFont="1" applyFill="1" applyAlignment="1">
      <alignment horizontal="center" vertical="top"/>
    </xf>
    <xf numFmtId="40" fontId="8" fillId="0" borderId="0" xfId="0" applyNumberFormat="1" applyFont="1" applyAlignment="1">
      <alignment horizontal="center"/>
    </xf>
    <xf numFmtId="40" fontId="3" fillId="0" borderId="0" xfId="0" applyNumberFormat="1" applyFont="1" applyFill="1" applyAlignment="1"/>
    <xf numFmtId="40" fontId="8" fillId="0" borderId="0" xfId="0" applyNumberFormat="1" applyFont="1" applyFill="1" applyAlignment="1">
      <alignment horizontal="center"/>
    </xf>
    <xf numFmtId="40" fontId="6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center" vertical="center"/>
    </xf>
    <xf numFmtId="40" fontId="6" fillId="0" borderId="7" xfId="0" applyNumberFormat="1" applyFont="1" applyFill="1" applyBorder="1" applyAlignment="1">
      <alignment horizontal="center" vertical="center"/>
    </xf>
    <xf numFmtId="40" fontId="6" fillId="0" borderId="1" xfId="0" applyNumberFormat="1" applyFont="1" applyFill="1" applyBorder="1" applyAlignment="1">
      <alignment horizontal="center" vertical="center"/>
    </xf>
    <xf numFmtId="40" fontId="2" fillId="0" borderId="0" xfId="0" applyNumberFormat="1" applyFont="1" applyFill="1" applyAlignment="1">
      <alignment vertical="center"/>
    </xf>
    <xf numFmtId="40" fontId="6" fillId="0" borderId="0" xfId="0" applyNumberFormat="1" applyFont="1" applyFill="1" applyAlignment="1">
      <alignment horizontal="center" vertical="center"/>
    </xf>
    <xf numFmtId="40" fontId="25" fillId="5" borderId="22" xfId="0" applyNumberFormat="1" applyFont="1" applyFill="1" applyBorder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7" borderId="53" xfId="0" applyFont="1" applyFill="1" applyBorder="1" applyAlignment="1">
      <alignment horizontal="center" vertical="top"/>
    </xf>
    <xf numFmtId="40" fontId="3" fillId="7" borderId="0" xfId="0" applyNumberFormat="1" applyFont="1" applyFill="1" applyBorder="1" applyAlignment="1">
      <alignment horizontal="center" vertical="top"/>
    </xf>
    <xf numFmtId="164" fontId="21" fillId="7" borderId="0" xfId="0" applyNumberFormat="1" applyFont="1" applyFill="1" applyBorder="1" applyAlignment="1">
      <alignment horizontal="center" vertical="top"/>
    </xf>
    <xf numFmtId="164" fontId="21" fillId="7" borderId="55" xfId="0" applyNumberFormat="1" applyFont="1" applyFill="1" applyBorder="1" applyAlignment="1">
      <alignment horizontal="center" vertical="top"/>
    </xf>
    <xf numFmtId="0" fontId="23" fillId="0" borderId="0" xfId="0" applyNumberFormat="1" applyFont="1" applyAlignment="1">
      <alignment horizontal="center" vertical="top"/>
    </xf>
    <xf numFmtId="40" fontId="24" fillId="4" borderId="22" xfId="0" applyNumberFormat="1" applyFont="1" applyFill="1" applyBorder="1">
      <alignment vertical="top"/>
    </xf>
    <xf numFmtId="40" fontId="25" fillId="4" borderId="22" xfId="0" applyNumberFormat="1" applyFont="1" applyFill="1" applyBorder="1">
      <alignment vertical="top"/>
    </xf>
    <xf numFmtId="0" fontId="26" fillId="0" borderId="0" xfId="0" applyFont="1" applyAlignment="1">
      <alignment horizontal="center"/>
    </xf>
    <xf numFmtId="166" fontId="27" fillId="2" borderId="2" xfId="0" applyNumberFormat="1" applyFont="1" applyFill="1" applyBorder="1" applyAlignment="1"/>
    <xf numFmtId="40" fontId="28" fillId="0" borderId="0" xfId="0" applyNumberFormat="1" applyFont="1" applyAlignment="1"/>
    <xf numFmtId="166" fontId="27" fillId="0" borderId="7" xfId="0" applyNumberFormat="1" applyFont="1" applyFill="1" applyBorder="1" applyAlignment="1"/>
    <xf numFmtId="0" fontId="29" fillId="0" borderId="0" xfId="0" applyFont="1" applyAlignment="1">
      <alignment horizontal="center"/>
    </xf>
    <xf numFmtId="166" fontId="27" fillId="0" borderId="1" xfId="0" applyNumberFormat="1" applyFont="1" applyFill="1" applyBorder="1" applyAlignment="1"/>
    <xf numFmtId="40" fontId="28" fillId="0" borderId="0" xfId="0" applyNumberFormat="1" applyFont="1" applyFill="1" applyAlignment="1"/>
    <xf numFmtId="0" fontId="30" fillId="0" borderId="21" xfId="0" applyFont="1" applyBorder="1" applyAlignment="1">
      <alignment horizontal="center"/>
    </xf>
    <xf numFmtId="40" fontId="27" fillId="2" borderId="2" xfId="0" applyNumberFormat="1" applyFont="1" applyFill="1" applyBorder="1" applyAlignment="1"/>
    <xf numFmtId="40" fontId="27" fillId="0" borderId="16" xfId="0" applyNumberFormat="1" applyFont="1" applyBorder="1" applyAlignment="1"/>
    <xf numFmtId="0" fontId="29" fillId="0" borderId="0" xfId="0" applyFont="1" applyAlignment="1">
      <alignment horizontal="center" vertical="top"/>
    </xf>
    <xf numFmtId="40" fontId="26" fillId="0" borderId="16" xfId="0" applyNumberFormat="1" applyFont="1" applyBorder="1" applyAlignment="1"/>
    <xf numFmtId="40" fontId="26" fillId="0" borderId="0" xfId="0" applyNumberFormat="1" applyFont="1" applyFill="1" applyBorder="1" applyAlignment="1"/>
    <xf numFmtId="40" fontId="4" fillId="7" borderId="60" xfId="0" applyNumberFormat="1" applyFont="1" applyFill="1" applyBorder="1">
      <alignment vertical="top"/>
    </xf>
    <xf numFmtId="40" fontId="4" fillId="7" borderId="0" xfId="0" applyNumberFormat="1" applyFont="1" applyFill="1" applyBorder="1">
      <alignment vertical="top"/>
    </xf>
    <xf numFmtId="0" fontId="18" fillId="0" borderId="0" xfId="0" applyNumberFormat="1" applyFont="1" applyAlignment="1"/>
    <xf numFmtId="0" fontId="17" fillId="0" borderId="0" xfId="0" applyNumberFormat="1" applyFont="1" applyAlignment="1"/>
    <xf numFmtId="0" fontId="18" fillId="0" borderId="0" xfId="0" applyNumberFormat="1" applyFont="1" applyBorder="1" applyAlignment="1"/>
    <xf numFmtId="0" fontId="11" fillId="0" borderId="0" xfId="0" applyNumberFormat="1" applyFont="1" applyFill="1" applyAlignment="1"/>
    <xf numFmtId="0" fontId="17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/>
    <xf numFmtId="0" fontId="9" fillId="0" borderId="0" xfId="0" applyNumberFormat="1" applyFont="1" applyFill="1" applyAlignment="1"/>
    <xf numFmtId="0" fontId="17" fillId="0" borderId="0" xfId="0" applyNumberFormat="1" applyFont="1" applyBorder="1" applyAlignment="1"/>
    <xf numFmtId="39" fontId="31" fillId="0" borderId="56" xfId="0" applyNumberFormat="1" applyFont="1" applyFill="1" applyBorder="1" applyAlignment="1">
      <alignment horizontal="right"/>
    </xf>
    <xf numFmtId="40" fontId="19" fillId="9" borderId="2" xfId="0" applyNumberFormat="1" applyFont="1" applyFill="1" applyBorder="1" applyAlignment="1"/>
    <xf numFmtId="0" fontId="9" fillId="0" borderId="17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23" fillId="7" borderId="0" xfId="0" applyFont="1" applyFill="1" applyBorder="1" applyAlignment="1"/>
    <xf numFmtId="0" fontId="20" fillId="7" borderId="0" xfId="0" applyFont="1" applyFill="1" applyBorder="1" applyAlignment="1">
      <alignment horizontal="right"/>
    </xf>
    <xf numFmtId="0" fontId="4" fillId="7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116415</xdr:colOff>
      <xdr:row>75</xdr:row>
      <xdr:rowOff>137584</xdr:rowOff>
    </xdr:from>
    <xdr:to>
      <xdr:col>9</xdr:col>
      <xdr:colOff>486832</xdr:colOff>
      <xdr:row>77</xdr:row>
      <xdr:rowOff>84667</xdr:rowOff>
    </xdr:to>
    <xdr:pic>
      <xdr:nvPicPr>
        <xdr:cNvPr id="3" name="Graphic 2" descr="Eye">
          <a:extLst>
            <a:ext uri="{FF2B5EF4-FFF2-40B4-BE49-F238E27FC236}">
              <a16:creationId xmlns:a16="http://schemas.microsoft.com/office/drawing/2014/main" id="{B74AB0EA-753D-40C9-A4E2-2D064E63B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68832" y="15578667"/>
          <a:ext cx="370417" cy="370417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</xdr:colOff>
      <xdr:row>77</xdr:row>
      <xdr:rowOff>148166</xdr:rowOff>
    </xdr:from>
    <xdr:to>
      <xdr:col>9</xdr:col>
      <xdr:colOff>486834</xdr:colOff>
      <xdr:row>79</xdr:row>
      <xdr:rowOff>84667</xdr:rowOff>
    </xdr:to>
    <xdr:pic>
      <xdr:nvPicPr>
        <xdr:cNvPr id="5" name="Graphic 4" descr="Eye">
          <a:extLst>
            <a:ext uri="{FF2B5EF4-FFF2-40B4-BE49-F238E27FC236}">
              <a16:creationId xmlns:a16="http://schemas.microsoft.com/office/drawing/2014/main" id="{C443EF1C-92EA-4B70-91B2-AC5254C8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79417" y="16012583"/>
          <a:ext cx="359834" cy="359834"/>
        </a:xfrm>
        <a:prstGeom prst="rect">
          <a:avLst/>
        </a:prstGeom>
      </xdr:spPr>
    </xdr:pic>
    <xdr:clientData/>
  </xdr:twoCellAnchor>
  <xdr:twoCellAnchor editAs="oneCell">
    <xdr:from>
      <xdr:col>9</xdr:col>
      <xdr:colOff>30692</xdr:colOff>
      <xdr:row>86</xdr:row>
      <xdr:rowOff>38102</xdr:rowOff>
    </xdr:from>
    <xdr:to>
      <xdr:col>9</xdr:col>
      <xdr:colOff>549274</xdr:colOff>
      <xdr:row>89</xdr:row>
      <xdr:rowOff>54524</xdr:rowOff>
    </xdr:to>
    <xdr:pic>
      <xdr:nvPicPr>
        <xdr:cNvPr id="7" name="Graphic 6" descr="Glasses">
          <a:extLst>
            <a:ext uri="{FF2B5EF4-FFF2-40B4-BE49-F238E27FC236}">
              <a16:creationId xmlns:a16="http://schemas.microsoft.com/office/drawing/2014/main" id="{9CA5A885-49D2-40B4-92F2-DF608B7DC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84167" y="17468852"/>
          <a:ext cx="518582" cy="511722"/>
        </a:xfrm>
        <a:prstGeom prst="rect">
          <a:avLst/>
        </a:prstGeom>
      </xdr:spPr>
    </xdr:pic>
    <xdr:clientData/>
  </xdr:twoCellAnchor>
  <xdr:twoCellAnchor editAs="oneCell">
    <xdr:from>
      <xdr:col>9</xdr:col>
      <xdr:colOff>21167</xdr:colOff>
      <xdr:row>94</xdr:row>
      <xdr:rowOff>21166</xdr:rowOff>
    </xdr:from>
    <xdr:to>
      <xdr:col>9</xdr:col>
      <xdr:colOff>539749</xdr:colOff>
      <xdr:row>96</xdr:row>
      <xdr:rowOff>160541</xdr:rowOff>
    </xdr:to>
    <xdr:pic>
      <xdr:nvPicPr>
        <xdr:cNvPr id="9" name="Graphic 8" descr="Glasses">
          <a:extLst>
            <a:ext uri="{FF2B5EF4-FFF2-40B4-BE49-F238E27FC236}">
              <a16:creationId xmlns:a16="http://schemas.microsoft.com/office/drawing/2014/main" id="{34906A39-7C96-428C-9AD8-8A01F37AE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73584" y="18891249"/>
          <a:ext cx="518582" cy="509792"/>
        </a:xfrm>
        <a:prstGeom prst="rect">
          <a:avLst/>
        </a:prstGeom>
      </xdr:spPr>
    </xdr:pic>
    <xdr:clientData/>
  </xdr:twoCellAnchor>
  <xdr:twoCellAnchor editAs="oneCell">
    <xdr:from>
      <xdr:col>9</xdr:col>
      <xdr:colOff>25401</xdr:colOff>
      <xdr:row>95</xdr:row>
      <xdr:rowOff>116417</xdr:rowOff>
    </xdr:from>
    <xdr:to>
      <xdr:col>9</xdr:col>
      <xdr:colOff>543983</xdr:colOff>
      <xdr:row>97</xdr:row>
      <xdr:rowOff>137582</xdr:rowOff>
    </xdr:to>
    <xdr:pic>
      <xdr:nvPicPr>
        <xdr:cNvPr id="11" name="Graphic 10" descr="Glasses">
          <a:extLst>
            <a:ext uri="{FF2B5EF4-FFF2-40B4-BE49-F238E27FC236}">
              <a16:creationId xmlns:a16="http://schemas.microsoft.com/office/drawing/2014/main" id="{288AEA68-A5A6-4C67-9F62-A4C9177C8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77818" y="19113500"/>
          <a:ext cx="518582" cy="5080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104</xdr:row>
      <xdr:rowOff>92075</xdr:rowOff>
    </xdr:from>
    <xdr:to>
      <xdr:col>9</xdr:col>
      <xdr:colOff>540807</xdr:colOff>
      <xdr:row>106</xdr:row>
      <xdr:rowOff>90692</xdr:rowOff>
    </xdr:to>
    <xdr:pic>
      <xdr:nvPicPr>
        <xdr:cNvPr id="13" name="Graphic 12" descr="Glasses">
          <a:extLst>
            <a:ext uri="{FF2B5EF4-FFF2-40B4-BE49-F238E27FC236}">
              <a16:creationId xmlns:a16="http://schemas.microsoft.com/office/drawing/2014/main" id="{4794522F-9BC2-4284-AA9E-53966EAC4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75700" y="21123275"/>
          <a:ext cx="518582" cy="503442"/>
        </a:xfrm>
        <a:prstGeom prst="rect">
          <a:avLst/>
        </a:prstGeom>
      </xdr:spPr>
    </xdr:pic>
    <xdr:clientData/>
  </xdr:twoCellAnchor>
  <xdr:twoCellAnchor editAs="oneCell">
    <xdr:from>
      <xdr:col>9</xdr:col>
      <xdr:colOff>131233</xdr:colOff>
      <xdr:row>78</xdr:row>
      <xdr:rowOff>162983</xdr:rowOff>
    </xdr:from>
    <xdr:to>
      <xdr:col>9</xdr:col>
      <xdr:colOff>491067</xdr:colOff>
      <xdr:row>80</xdr:row>
      <xdr:rowOff>99483</xdr:rowOff>
    </xdr:to>
    <xdr:pic>
      <xdr:nvPicPr>
        <xdr:cNvPr id="14" name="Graphic 13" descr="Eye">
          <a:extLst>
            <a:ext uri="{FF2B5EF4-FFF2-40B4-BE49-F238E27FC236}">
              <a16:creationId xmlns:a16="http://schemas.microsoft.com/office/drawing/2014/main" id="{935F33DF-2140-4AA6-B30E-C3022719E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83650" y="16239066"/>
          <a:ext cx="359834" cy="359834"/>
        </a:xfrm>
        <a:prstGeom prst="rect">
          <a:avLst/>
        </a:prstGeom>
      </xdr:spPr>
    </xdr:pic>
    <xdr:clientData/>
  </xdr:twoCellAnchor>
  <xdr:twoCellAnchor editAs="oneCell">
    <xdr:from>
      <xdr:col>9</xdr:col>
      <xdr:colOff>105833</xdr:colOff>
      <xdr:row>7</xdr:row>
      <xdr:rowOff>148167</xdr:rowOff>
    </xdr:from>
    <xdr:to>
      <xdr:col>9</xdr:col>
      <xdr:colOff>465667</xdr:colOff>
      <xdr:row>9</xdr:row>
      <xdr:rowOff>84667</xdr:rowOff>
    </xdr:to>
    <xdr:pic>
      <xdr:nvPicPr>
        <xdr:cNvPr id="16" name="Graphic 15" descr="Eye">
          <a:extLst>
            <a:ext uri="{FF2B5EF4-FFF2-40B4-BE49-F238E27FC236}">
              <a16:creationId xmlns:a16="http://schemas.microsoft.com/office/drawing/2014/main" id="{DDE834E7-08A5-48C3-8D23-284327C1A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58250" y="1682750"/>
          <a:ext cx="359834" cy="359834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</xdr:colOff>
      <xdr:row>66</xdr:row>
      <xdr:rowOff>158750</xdr:rowOff>
    </xdr:from>
    <xdr:to>
      <xdr:col>9</xdr:col>
      <xdr:colOff>486834</xdr:colOff>
      <xdr:row>68</xdr:row>
      <xdr:rowOff>95250</xdr:rowOff>
    </xdr:to>
    <xdr:pic>
      <xdr:nvPicPr>
        <xdr:cNvPr id="17" name="Graphic 16" descr="Eye">
          <a:extLst>
            <a:ext uri="{FF2B5EF4-FFF2-40B4-BE49-F238E27FC236}">
              <a16:creationId xmlns:a16="http://schemas.microsoft.com/office/drawing/2014/main" id="{AC8E2219-09F9-498A-B693-4EF1358BE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79417" y="13694833"/>
          <a:ext cx="359834" cy="359834"/>
        </a:xfrm>
        <a:prstGeom prst="rect">
          <a:avLst/>
        </a:prstGeom>
      </xdr:spPr>
    </xdr:pic>
    <xdr:clientData/>
  </xdr:twoCellAnchor>
  <xdr:twoCellAnchor editAs="oneCell">
    <xdr:from>
      <xdr:col>9</xdr:col>
      <xdr:colOff>21167</xdr:colOff>
      <xdr:row>102</xdr:row>
      <xdr:rowOff>137584</xdr:rowOff>
    </xdr:from>
    <xdr:to>
      <xdr:col>9</xdr:col>
      <xdr:colOff>539749</xdr:colOff>
      <xdr:row>104</xdr:row>
      <xdr:rowOff>118209</xdr:rowOff>
    </xdr:to>
    <xdr:pic>
      <xdr:nvPicPr>
        <xdr:cNvPr id="18" name="Graphic 17" descr="Glasses">
          <a:extLst>
            <a:ext uri="{FF2B5EF4-FFF2-40B4-BE49-F238E27FC236}">
              <a16:creationId xmlns:a16="http://schemas.microsoft.com/office/drawing/2014/main" id="{56503EEA-91F2-4F1F-8897-C5D775932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73584" y="20679834"/>
          <a:ext cx="518582" cy="509792"/>
        </a:xfrm>
        <a:prstGeom prst="rect">
          <a:avLst/>
        </a:prstGeom>
      </xdr:spPr>
    </xdr:pic>
    <xdr:clientData/>
  </xdr:twoCellAnchor>
  <xdr:twoCellAnchor editAs="oneCell">
    <xdr:from>
      <xdr:col>9</xdr:col>
      <xdr:colOff>41275</xdr:colOff>
      <xdr:row>134</xdr:row>
      <xdr:rowOff>91016</xdr:rowOff>
    </xdr:from>
    <xdr:to>
      <xdr:col>9</xdr:col>
      <xdr:colOff>559857</xdr:colOff>
      <xdr:row>136</xdr:row>
      <xdr:rowOff>89633</xdr:rowOff>
    </xdr:to>
    <xdr:pic>
      <xdr:nvPicPr>
        <xdr:cNvPr id="21" name="Graphic 20" descr="Glasses">
          <a:extLst>
            <a:ext uri="{FF2B5EF4-FFF2-40B4-BE49-F238E27FC236}">
              <a16:creationId xmlns:a16="http://schemas.microsoft.com/office/drawing/2014/main" id="{89F55EB9-575E-4EB7-ACC7-A6E3E1AE5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94750" y="26761016"/>
          <a:ext cx="518582" cy="503442"/>
        </a:xfrm>
        <a:prstGeom prst="rect">
          <a:avLst/>
        </a:prstGeom>
      </xdr:spPr>
    </xdr:pic>
    <xdr:clientData/>
  </xdr:twoCellAnchor>
  <xdr:twoCellAnchor editAs="oneCell">
    <xdr:from>
      <xdr:col>9</xdr:col>
      <xdr:colOff>116417</xdr:colOff>
      <xdr:row>123</xdr:row>
      <xdr:rowOff>137583</xdr:rowOff>
    </xdr:from>
    <xdr:to>
      <xdr:col>9</xdr:col>
      <xdr:colOff>476251</xdr:colOff>
      <xdr:row>125</xdr:row>
      <xdr:rowOff>74084</xdr:rowOff>
    </xdr:to>
    <xdr:pic>
      <xdr:nvPicPr>
        <xdr:cNvPr id="22" name="Graphic 21" descr="Eye">
          <a:extLst>
            <a:ext uri="{FF2B5EF4-FFF2-40B4-BE49-F238E27FC236}">
              <a16:creationId xmlns:a16="http://schemas.microsoft.com/office/drawing/2014/main" id="{AEA9429D-918E-4AE3-933D-0928BC70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68834" y="24669750"/>
          <a:ext cx="359834" cy="3598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&amp;I%20Parish%20Clerk\AppData\Local\Microsoft\Windows\INetCache\Content.Outlook\7QJ07BZZ\2019-20_%20Budget-Forecast%20Comparison%20at%20November'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/>
      <sheetData sheetId="1">
        <row r="3">
          <cell r="O3" t="str">
            <v>AS AT 12TH MARCH 2019</v>
          </cell>
        </row>
        <row r="16">
          <cell r="M16">
            <v>250</v>
          </cell>
        </row>
        <row r="17">
          <cell r="M17">
            <v>1200</v>
          </cell>
        </row>
        <row r="19">
          <cell r="M19">
            <v>200</v>
          </cell>
        </row>
        <row r="20">
          <cell r="M20">
            <v>300</v>
          </cell>
        </row>
        <row r="33">
          <cell r="M33">
            <v>1500</v>
          </cell>
        </row>
        <row r="34">
          <cell r="M34">
            <v>1500</v>
          </cell>
        </row>
        <row r="35">
          <cell r="M35">
            <v>650</v>
          </cell>
        </row>
        <row r="36">
          <cell r="M36">
            <v>650</v>
          </cell>
        </row>
        <row r="37">
          <cell r="M37">
            <v>200</v>
          </cell>
        </row>
        <row r="38">
          <cell r="M38">
            <v>350</v>
          </cell>
        </row>
        <row r="40">
          <cell r="M40">
            <v>1500</v>
          </cell>
        </row>
        <row r="41">
          <cell r="M41">
            <v>200</v>
          </cell>
        </row>
        <row r="44">
          <cell r="M44">
            <v>500</v>
          </cell>
        </row>
        <row r="45">
          <cell r="M45">
            <v>200</v>
          </cell>
        </row>
        <row r="46">
          <cell r="M46">
            <v>50</v>
          </cell>
        </row>
        <row r="49">
          <cell r="M49">
            <v>50</v>
          </cell>
        </row>
        <row r="63">
          <cell r="M63">
            <v>3250</v>
          </cell>
        </row>
        <row r="66">
          <cell r="M66">
            <v>750</v>
          </cell>
        </row>
        <row r="76">
          <cell r="K76">
            <v>250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109">
          <cell r="M109">
            <v>0</v>
          </cell>
        </row>
        <row r="110">
          <cell r="M110">
            <v>4000</v>
          </cell>
        </row>
        <row r="111">
          <cell r="M111">
            <v>5000</v>
          </cell>
        </row>
        <row r="112">
          <cell r="M112">
            <v>500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"/>
      <sheetName val="Budget-Forecast Comparison NOV"/>
    </sheetNames>
    <sheetDataSet>
      <sheetData sheetId="0"/>
      <sheetData sheetId="1">
        <row r="108">
          <cell r="K108">
            <v>-1467</v>
          </cell>
        </row>
      </sheetData>
      <sheetData sheetId="2">
        <row r="121">
          <cell r="K121">
            <v>21880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E163"/>
  <sheetViews>
    <sheetView tabSelected="1" topLeftCell="D82" zoomScaleNormal="100" zoomScaleSheetLayoutView="70" zoomScalePageLayoutView="86" workbookViewId="0">
      <selection activeCell="J92" sqref="J92"/>
    </sheetView>
  </sheetViews>
  <sheetFormatPr defaultColWidth="11" defaultRowHeight="20.100000000000001" customHeight="1"/>
  <cols>
    <col min="1" max="1" width="3.19921875" customWidth="1"/>
    <col min="2" max="2" width="1.59765625" style="2" customWidth="1"/>
    <col min="3" max="3" width="10.09765625" style="1" customWidth="1"/>
    <col min="4" max="4" width="52" style="1" customWidth="1"/>
    <col min="5" max="5" width="1.19921875" style="1" customWidth="1"/>
    <col min="6" max="6" width="20.8984375" style="1" customWidth="1"/>
    <col min="7" max="7" width="1.8984375" style="1" customWidth="1"/>
    <col min="8" max="8" width="21.69921875" style="1" customWidth="1"/>
    <col min="9" max="9" width="2.09765625" style="195" customWidth="1"/>
    <col min="10" max="10" width="7.3984375" style="347" customWidth="1"/>
    <col min="11" max="11" width="2.19921875" style="195" customWidth="1"/>
    <col min="12" max="12" width="22.8984375" style="1" customWidth="1"/>
    <col min="13" max="13" width="3.59765625" style="1" customWidth="1"/>
    <col min="14" max="14" width="22.09765625" style="1" customWidth="1"/>
    <col min="15" max="15" width="3.3984375" style="195" bestFit="1" customWidth="1"/>
    <col min="16" max="16" width="23" style="1" customWidth="1"/>
    <col min="17" max="17" width="3.5" style="195" customWidth="1"/>
    <col min="18" max="18" width="22" style="1" customWidth="1"/>
    <col min="19" max="19" width="39" style="1" hidden="1" customWidth="1"/>
    <col min="20" max="20" width="4" style="1" customWidth="1"/>
    <col min="21" max="239" width="10.19921875" style="1" customWidth="1"/>
    <col min="240" max="16384" width="11" style="2"/>
  </cols>
  <sheetData>
    <row r="1" spans="1:26" ht="20.100000000000001" customHeight="1" thickBot="1">
      <c r="Z1" s="1" t="s">
        <v>72</v>
      </c>
    </row>
    <row r="2" spans="1:26" ht="9.9" customHeight="1" thickTop="1" thickBot="1">
      <c r="B2" s="23"/>
      <c r="C2" s="5"/>
      <c r="D2" s="5"/>
      <c r="E2" s="5"/>
      <c r="F2" s="5"/>
      <c r="G2" s="5"/>
      <c r="H2" s="172"/>
      <c r="I2" s="263"/>
      <c r="K2" s="266"/>
      <c r="L2" s="172"/>
      <c r="M2" s="172"/>
      <c r="N2" s="172"/>
      <c r="O2" s="196"/>
      <c r="P2" s="172"/>
      <c r="Q2" s="196"/>
      <c r="R2" s="172"/>
      <c r="S2" s="5"/>
      <c r="T2" s="6"/>
    </row>
    <row r="3" spans="1:26" s="1" customFormat="1" ht="20.100000000000001" customHeight="1" thickBot="1">
      <c r="A3"/>
      <c r="B3" s="24"/>
      <c r="C3" s="8"/>
      <c r="D3" s="30" t="s">
        <v>0</v>
      </c>
      <c r="E3" s="31"/>
      <c r="F3" s="32"/>
      <c r="G3" s="3"/>
      <c r="H3" s="340" t="s">
        <v>128</v>
      </c>
      <c r="I3" s="264"/>
      <c r="J3" s="347"/>
      <c r="K3" s="230"/>
      <c r="L3" s="335" t="s">
        <v>100</v>
      </c>
      <c r="M3" s="55"/>
      <c r="N3" s="335" t="s">
        <v>101</v>
      </c>
      <c r="O3" s="336"/>
      <c r="P3" s="335" t="s">
        <v>102</v>
      </c>
      <c r="Q3" s="336"/>
      <c r="R3" s="335" t="s">
        <v>103</v>
      </c>
      <c r="S3" s="8"/>
      <c r="T3" s="9"/>
    </row>
    <row r="4" spans="1:26" s="1" customFormat="1" ht="24.9" customHeight="1">
      <c r="A4"/>
      <c r="B4" s="24"/>
      <c r="C4" s="8"/>
      <c r="D4" s="29" t="s">
        <v>85</v>
      </c>
      <c r="E4" s="11"/>
      <c r="F4" s="3"/>
      <c r="G4" s="3"/>
      <c r="H4" s="341" t="s">
        <v>129</v>
      </c>
      <c r="I4" s="342"/>
      <c r="J4" s="348"/>
      <c r="K4" s="343"/>
      <c r="L4" s="341" t="s">
        <v>131</v>
      </c>
      <c r="M4" s="344"/>
      <c r="N4" s="341" t="s">
        <v>130</v>
      </c>
      <c r="O4" s="345"/>
      <c r="P4" s="341" t="s">
        <v>132</v>
      </c>
      <c r="Q4" s="345"/>
      <c r="R4" s="341" t="s">
        <v>133</v>
      </c>
      <c r="S4" s="8"/>
      <c r="T4" s="9"/>
    </row>
    <row r="5" spans="1:26" s="95" customFormat="1" ht="15.9" customHeight="1">
      <c r="A5"/>
      <c r="B5" s="112"/>
      <c r="C5" s="89"/>
      <c r="D5" s="90"/>
      <c r="E5" s="91"/>
      <c r="F5" s="157" t="s">
        <v>70</v>
      </c>
      <c r="G5" s="88"/>
      <c r="H5" s="223" t="s">
        <v>46</v>
      </c>
      <c r="I5" s="256"/>
      <c r="J5" s="347"/>
      <c r="K5" s="231"/>
      <c r="L5" s="87" t="s">
        <v>46</v>
      </c>
      <c r="M5" s="92"/>
      <c r="N5" s="87" t="s">
        <v>46</v>
      </c>
      <c r="O5" s="188"/>
      <c r="P5" s="87" t="s">
        <v>46</v>
      </c>
      <c r="Q5" s="188"/>
      <c r="R5" s="87" t="s">
        <v>46</v>
      </c>
      <c r="S5" s="93"/>
      <c r="T5" s="94"/>
    </row>
    <row r="6" spans="1:26" s="95" customFormat="1" ht="15.9" customHeight="1">
      <c r="A6"/>
      <c r="B6" s="112"/>
      <c r="C6" s="96" t="s">
        <v>47</v>
      </c>
      <c r="D6" s="385" t="s">
        <v>2</v>
      </c>
      <c r="E6" s="88"/>
      <c r="F6" s="158" t="s">
        <v>64</v>
      </c>
      <c r="G6" s="88"/>
      <c r="H6" s="224" t="s">
        <v>1</v>
      </c>
      <c r="I6" s="256"/>
      <c r="J6" s="347"/>
      <c r="K6" s="231"/>
      <c r="L6" s="88" t="s">
        <v>1</v>
      </c>
      <c r="M6" s="92"/>
      <c r="N6" s="88" t="s">
        <v>1</v>
      </c>
      <c r="O6" s="188"/>
      <c r="P6" s="88" t="s">
        <v>1</v>
      </c>
      <c r="Q6" s="188"/>
      <c r="R6" s="88" t="s">
        <v>1</v>
      </c>
      <c r="S6" s="93"/>
      <c r="T6" s="94"/>
    </row>
    <row r="7" spans="1:26" s="95" customFormat="1" ht="15.9" customHeight="1">
      <c r="A7"/>
      <c r="B7" s="112"/>
      <c r="C7" s="97"/>
      <c r="D7" s="98"/>
      <c r="E7" s="91"/>
      <c r="F7" s="159" t="s">
        <v>86</v>
      </c>
      <c r="G7" s="88"/>
      <c r="H7" s="225" t="s">
        <v>87</v>
      </c>
      <c r="I7" s="256"/>
      <c r="J7" s="347"/>
      <c r="K7" s="231"/>
      <c r="L7" s="99" t="s">
        <v>87</v>
      </c>
      <c r="M7" s="92"/>
      <c r="N7" s="99" t="s">
        <v>87</v>
      </c>
      <c r="O7" s="188"/>
      <c r="P7" s="99" t="s">
        <v>87</v>
      </c>
      <c r="Q7" s="188"/>
      <c r="R7" s="99" t="s">
        <v>87</v>
      </c>
      <c r="S7" s="93"/>
      <c r="T7" s="94"/>
    </row>
    <row r="8" spans="1:26" s="95" customFormat="1" ht="17.100000000000001" customHeight="1">
      <c r="A8"/>
      <c r="B8" s="112"/>
      <c r="C8" s="96"/>
      <c r="D8" s="103" t="s">
        <v>51</v>
      </c>
      <c r="E8" s="104"/>
      <c r="F8" s="151"/>
      <c r="G8" s="48"/>
      <c r="H8" s="151"/>
      <c r="I8" s="254"/>
      <c r="J8" s="347"/>
      <c r="K8" s="232"/>
      <c r="L8" s="151"/>
      <c r="M8" s="173"/>
      <c r="N8" s="151"/>
      <c r="O8" s="174"/>
      <c r="P8" s="151"/>
      <c r="Q8" s="174"/>
      <c r="R8" s="151"/>
      <c r="S8" s="93"/>
      <c r="T8" s="94"/>
    </row>
    <row r="9" spans="1:26" s="54" customFormat="1" ht="17.100000000000001" customHeight="1">
      <c r="A9"/>
      <c r="B9" s="115"/>
      <c r="C9" s="66">
        <v>4101</v>
      </c>
      <c r="D9" s="67" t="s">
        <v>3</v>
      </c>
      <c r="E9" s="60"/>
      <c r="F9" s="160">
        <v>20650</v>
      </c>
      <c r="G9" s="64"/>
      <c r="H9" s="208">
        <v>36500</v>
      </c>
      <c r="I9" s="250"/>
      <c r="J9" s="347"/>
      <c r="K9" s="233"/>
      <c r="L9" s="208">
        <f>H9</f>
        <v>36500</v>
      </c>
      <c r="M9" s="65"/>
      <c r="N9" s="208">
        <f>H9</f>
        <v>36500</v>
      </c>
      <c r="O9" s="176"/>
      <c r="P9" s="208">
        <f>H9</f>
        <v>36500</v>
      </c>
      <c r="Q9" s="176"/>
      <c r="R9" s="208">
        <f>H9</f>
        <v>36500</v>
      </c>
      <c r="S9" s="56" t="s">
        <v>4</v>
      </c>
      <c r="T9" s="57"/>
      <c r="V9" s="204" t="s">
        <v>113</v>
      </c>
    </row>
    <row r="10" spans="1:26" s="54" customFormat="1" ht="17.100000000000001" customHeight="1">
      <c r="A10"/>
      <c r="B10" s="115"/>
      <c r="C10" s="66">
        <v>4102</v>
      </c>
      <c r="D10" s="67" t="s">
        <v>5</v>
      </c>
      <c r="E10" s="60"/>
      <c r="F10" s="160">
        <v>600</v>
      </c>
      <c r="G10" s="64"/>
      <c r="H10" s="329">
        <v>650</v>
      </c>
      <c r="I10" s="250"/>
      <c r="J10" s="347"/>
      <c r="K10" s="233"/>
      <c r="L10" s="168">
        <f>H10</f>
        <v>650</v>
      </c>
      <c r="M10" s="65"/>
      <c r="N10" s="168">
        <f>H10</f>
        <v>650</v>
      </c>
      <c r="O10" s="176"/>
      <c r="P10" s="167">
        <f>H10</f>
        <v>650</v>
      </c>
      <c r="Q10" s="176"/>
      <c r="R10" s="167">
        <f>H10</f>
        <v>650</v>
      </c>
      <c r="S10" s="56"/>
      <c r="T10" s="57"/>
    </row>
    <row r="11" spans="1:26" s="54" customFormat="1" ht="17.100000000000001" customHeight="1">
      <c r="A11"/>
      <c r="B11" s="115"/>
      <c r="C11" s="58"/>
      <c r="D11" s="59"/>
      <c r="E11" s="60"/>
      <c r="F11" s="146">
        <f>SUM(F9:F10)</f>
        <v>21250</v>
      </c>
      <c r="G11" s="64"/>
      <c r="H11" s="146">
        <f>SUM(H9:H10)</f>
        <v>37150</v>
      </c>
      <c r="I11" s="253"/>
      <c r="J11" s="347"/>
      <c r="K11" s="234"/>
      <c r="L11" s="146">
        <f t="shared" ref="L11:R11" si="0">SUM(L9:L10)</f>
        <v>37150</v>
      </c>
      <c r="M11" s="147"/>
      <c r="N11" s="146">
        <f t="shared" si="0"/>
        <v>37150</v>
      </c>
      <c r="O11" s="147"/>
      <c r="P11" s="146">
        <f t="shared" si="0"/>
        <v>37150</v>
      </c>
      <c r="Q11" s="147"/>
      <c r="R11" s="146">
        <f t="shared" si="0"/>
        <v>37150</v>
      </c>
      <c r="S11" s="56"/>
      <c r="T11" s="57"/>
    </row>
    <row r="12" spans="1:26" s="95" customFormat="1" ht="17.100000000000001" customHeight="1">
      <c r="A12"/>
      <c r="B12" s="112"/>
      <c r="C12" s="96"/>
      <c r="D12" s="103" t="s">
        <v>52</v>
      </c>
      <c r="E12" s="50"/>
      <c r="F12" s="151"/>
      <c r="G12" s="48"/>
      <c r="H12" s="151"/>
      <c r="I12" s="254"/>
      <c r="J12" s="347"/>
      <c r="K12" s="232"/>
      <c r="L12" s="151"/>
      <c r="M12" s="173"/>
      <c r="N12" s="151"/>
      <c r="O12" s="174"/>
      <c r="P12" s="151"/>
      <c r="Q12" s="174"/>
      <c r="R12" s="151"/>
      <c r="S12" s="93"/>
      <c r="T12" s="94"/>
    </row>
    <row r="13" spans="1:26" s="54" customFormat="1" ht="17.100000000000001" customHeight="1">
      <c r="A13"/>
      <c r="B13" s="115"/>
      <c r="C13" s="66">
        <v>4103</v>
      </c>
      <c r="D13" s="67" t="s">
        <v>6</v>
      </c>
      <c r="E13" s="60"/>
      <c r="F13" s="160">
        <v>600</v>
      </c>
      <c r="G13" s="64"/>
      <c r="H13" s="330">
        <v>1350</v>
      </c>
      <c r="I13" s="250"/>
      <c r="J13" s="347"/>
      <c r="K13" s="233"/>
      <c r="L13" s="167">
        <f t="shared" ref="L13:L22" si="1">H13</f>
        <v>1350</v>
      </c>
      <c r="M13" s="65"/>
      <c r="N13" s="167">
        <f t="shared" ref="N13:N22" si="2">H13</f>
        <v>1350</v>
      </c>
      <c r="O13" s="176"/>
      <c r="P13" s="167">
        <f t="shared" ref="P13:P22" si="3">H13</f>
        <v>1350</v>
      </c>
      <c r="Q13" s="176"/>
      <c r="R13" s="167">
        <f t="shared" ref="R13:R22" si="4">H13</f>
        <v>1350</v>
      </c>
      <c r="S13" s="56"/>
      <c r="T13" s="57"/>
    </row>
    <row r="14" spans="1:26" s="54" customFormat="1" ht="17.100000000000001" customHeight="1">
      <c r="A14"/>
      <c r="B14" s="115"/>
      <c r="C14" s="66">
        <v>4110</v>
      </c>
      <c r="D14" s="67" t="s">
        <v>63</v>
      </c>
      <c r="E14" s="60"/>
      <c r="F14" s="160">
        <v>892</v>
      </c>
      <c r="G14" s="64"/>
      <c r="H14" s="330">
        <v>1000</v>
      </c>
      <c r="I14" s="250"/>
      <c r="J14" s="347"/>
      <c r="K14" s="233"/>
      <c r="L14" s="167">
        <f t="shared" si="1"/>
        <v>1000</v>
      </c>
      <c r="M14" s="65"/>
      <c r="N14" s="167">
        <f t="shared" si="2"/>
        <v>1000</v>
      </c>
      <c r="O14" s="176"/>
      <c r="P14" s="167">
        <f t="shared" si="3"/>
        <v>1000</v>
      </c>
      <c r="Q14" s="176"/>
      <c r="R14" s="167">
        <f t="shared" si="4"/>
        <v>1000</v>
      </c>
      <c r="S14" s="56"/>
      <c r="T14" s="57"/>
    </row>
    <row r="15" spans="1:26" s="54" customFormat="1" ht="17.100000000000001" customHeight="1">
      <c r="A15"/>
      <c r="B15" s="115"/>
      <c r="C15" s="66">
        <v>4115</v>
      </c>
      <c r="D15" s="67" t="s">
        <v>7</v>
      </c>
      <c r="E15" s="60"/>
      <c r="F15" s="160">
        <v>728</v>
      </c>
      <c r="G15" s="64"/>
      <c r="H15" s="330">
        <v>800</v>
      </c>
      <c r="I15" s="250"/>
      <c r="J15" s="347"/>
      <c r="K15" s="233"/>
      <c r="L15" s="167">
        <f t="shared" si="1"/>
        <v>800</v>
      </c>
      <c r="M15" s="65"/>
      <c r="N15" s="167">
        <f t="shared" si="2"/>
        <v>800</v>
      </c>
      <c r="O15" s="176"/>
      <c r="P15" s="167">
        <f t="shared" si="3"/>
        <v>800</v>
      </c>
      <c r="Q15" s="176"/>
      <c r="R15" s="167">
        <f t="shared" si="4"/>
        <v>800</v>
      </c>
      <c r="S15" s="56"/>
      <c r="T15" s="57"/>
    </row>
    <row r="16" spans="1:26" s="54" customFormat="1" ht="17.100000000000001" customHeight="1">
      <c r="A16"/>
      <c r="B16" s="115"/>
      <c r="C16" s="66">
        <v>4116</v>
      </c>
      <c r="D16" s="67" t="s">
        <v>8</v>
      </c>
      <c r="E16" s="60"/>
      <c r="F16" s="160">
        <v>35</v>
      </c>
      <c r="G16" s="64"/>
      <c r="H16" s="330">
        <f>'[1]Budget-Forecast Comparison'!$M16</f>
        <v>250</v>
      </c>
      <c r="I16" s="250"/>
      <c r="J16" s="347"/>
      <c r="K16" s="233"/>
      <c r="L16" s="167">
        <f t="shared" si="1"/>
        <v>250</v>
      </c>
      <c r="M16" s="65"/>
      <c r="N16" s="167">
        <f t="shared" si="2"/>
        <v>250</v>
      </c>
      <c r="O16" s="176"/>
      <c r="P16" s="167">
        <f t="shared" si="3"/>
        <v>250</v>
      </c>
      <c r="Q16" s="176"/>
      <c r="R16" s="167">
        <f t="shared" si="4"/>
        <v>250</v>
      </c>
      <c r="S16" s="56"/>
      <c r="T16" s="57"/>
    </row>
    <row r="17" spans="1:20" s="54" customFormat="1" ht="17.100000000000001" customHeight="1">
      <c r="A17"/>
      <c r="B17" s="115"/>
      <c r="C17" s="66">
        <v>4117</v>
      </c>
      <c r="D17" s="67" t="s">
        <v>88</v>
      </c>
      <c r="E17" s="60"/>
      <c r="F17" s="160">
        <v>100</v>
      </c>
      <c r="G17" s="64"/>
      <c r="H17" s="330">
        <v>110</v>
      </c>
      <c r="I17" s="250"/>
      <c r="J17" s="347"/>
      <c r="K17" s="233"/>
      <c r="L17" s="167">
        <f t="shared" si="1"/>
        <v>110</v>
      </c>
      <c r="M17" s="65"/>
      <c r="N17" s="167">
        <f t="shared" si="2"/>
        <v>110</v>
      </c>
      <c r="O17" s="176"/>
      <c r="P17" s="167">
        <f t="shared" si="3"/>
        <v>110</v>
      </c>
      <c r="Q17" s="176"/>
      <c r="R17" s="167">
        <f t="shared" si="4"/>
        <v>110</v>
      </c>
      <c r="S17" s="56"/>
      <c r="T17" s="57"/>
    </row>
    <row r="18" spans="1:20" s="54" customFormat="1" ht="17.100000000000001" customHeight="1">
      <c r="A18"/>
      <c r="B18" s="115"/>
      <c r="C18" s="66">
        <v>4120</v>
      </c>
      <c r="D18" s="67" t="s">
        <v>68</v>
      </c>
      <c r="E18" s="60"/>
      <c r="F18" s="160">
        <v>1300</v>
      </c>
      <c r="G18" s="64"/>
      <c r="H18" s="330">
        <f>'[1]Budget-Forecast Comparison'!$M17</f>
        <v>1200</v>
      </c>
      <c r="I18" s="250"/>
      <c r="J18" s="347"/>
      <c r="K18" s="233"/>
      <c r="L18" s="167">
        <f t="shared" si="1"/>
        <v>1200</v>
      </c>
      <c r="M18" s="65"/>
      <c r="N18" s="167">
        <f t="shared" si="2"/>
        <v>1200</v>
      </c>
      <c r="O18" s="176"/>
      <c r="P18" s="167">
        <f t="shared" si="3"/>
        <v>1200</v>
      </c>
      <c r="Q18" s="176"/>
      <c r="R18" s="167">
        <f t="shared" si="4"/>
        <v>1200</v>
      </c>
      <c r="S18" s="56" t="s">
        <v>9</v>
      </c>
      <c r="T18" s="57"/>
    </row>
    <row r="19" spans="1:20" s="54" customFormat="1" ht="17.100000000000001" customHeight="1">
      <c r="A19"/>
      <c r="B19" s="115"/>
      <c r="C19" s="66">
        <v>4124</v>
      </c>
      <c r="D19" s="67" t="s">
        <v>56</v>
      </c>
      <c r="E19" s="60"/>
      <c r="F19" s="160">
        <v>1500</v>
      </c>
      <c r="G19" s="64"/>
      <c r="H19" s="330">
        <v>1100</v>
      </c>
      <c r="I19" s="250"/>
      <c r="J19" s="347"/>
      <c r="K19" s="233"/>
      <c r="L19" s="167">
        <f t="shared" si="1"/>
        <v>1100</v>
      </c>
      <c r="M19" s="65"/>
      <c r="N19" s="167">
        <f t="shared" si="2"/>
        <v>1100</v>
      </c>
      <c r="O19" s="176"/>
      <c r="P19" s="167">
        <f t="shared" si="3"/>
        <v>1100</v>
      </c>
      <c r="Q19" s="176"/>
      <c r="R19" s="167">
        <f t="shared" si="4"/>
        <v>1100</v>
      </c>
      <c r="S19" s="56"/>
      <c r="T19" s="57"/>
    </row>
    <row r="20" spans="1:20" s="54" customFormat="1" ht="17.100000000000001" customHeight="1">
      <c r="A20"/>
      <c r="B20" s="115"/>
      <c r="C20" s="66">
        <v>4129</v>
      </c>
      <c r="D20" s="67" t="s">
        <v>10</v>
      </c>
      <c r="E20" s="60"/>
      <c r="F20" s="160">
        <v>200</v>
      </c>
      <c r="G20" s="64"/>
      <c r="H20" s="330">
        <f>'[1]Budget-Forecast Comparison'!$M19</f>
        <v>200</v>
      </c>
      <c r="I20" s="250"/>
      <c r="J20" s="347"/>
      <c r="K20" s="233"/>
      <c r="L20" s="167">
        <f t="shared" si="1"/>
        <v>200</v>
      </c>
      <c r="M20" s="65"/>
      <c r="N20" s="167">
        <f t="shared" si="2"/>
        <v>200</v>
      </c>
      <c r="O20" s="176"/>
      <c r="P20" s="167">
        <f t="shared" si="3"/>
        <v>200</v>
      </c>
      <c r="Q20" s="176"/>
      <c r="R20" s="167">
        <f t="shared" si="4"/>
        <v>200</v>
      </c>
      <c r="S20" s="56"/>
      <c r="T20" s="57"/>
    </row>
    <row r="21" spans="1:20" s="54" customFormat="1" ht="17.100000000000001" customHeight="1">
      <c r="A21"/>
      <c r="B21" s="115"/>
      <c r="C21" s="66">
        <v>4130</v>
      </c>
      <c r="D21" s="67" t="s">
        <v>11</v>
      </c>
      <c r="E21" s="60"/>
      <c r="F21" s="160">
        <v>300</v>
      </c>
      <c r="G21" s="64"/>
      <c r="H21" s="330">
        <f>'[1]Budget-Forecast Comparison'!$M20</f>
        <v>300</v>
      </c>
      <c r="I21" s="250"/>
      <c r="J21" s="347"/>
      <c r="K21" s="233"/>
      <c r="L21" s="167">
        <f t="shared" si="1"/>
        <v>300</v>
      </c>
      <c r="M21" s="65"/>
      <c r="N21" s="167">
        <f t="shared" si="2"/>
        <v>300</v>
      </c>
      <c r="O21" s="176"/>
      <c r="P21" s="167">
        <f t="shared" si="3"/>
        <v>300</v>
      </c>
      <c r="Q21" s="176"/>
      <c r="R21" s="167">
        <f t="shared" si="4"/>
        <v>300</v>
      </c>
      <c r="S21" s="56"/>
      <c r="T21" s="57"/>
    </row>
    <row r="22" spans="1:20" s="54" customFormat="1" ht="17.100000000000001" customHeight="1">
      <c r="A22"/>
      <c r="B22" s="115"/>
      <c r="C22" s="66">
        <v>4135</v>
      </c>
      <c r="D22" s="67" t="s">
        <v>12</v>
      </c>
      <c r="E22" s="60"/>
      <c r="F22" s="161">
        <v>500</v>
      </c>
      <c r="G22" s="64"/>
      <c r="H22" s="330">
        <v>600</v>
      </c>
      <c r="I22" s="250"/>
      <c r="J22" s="347"/>
      <c r="K22" s="233"/>
      <c r="L22" s="167">
        <f t="shared" si="1"/>
        <v>600</v>
      </c>
      <c r="M22" s="65"/>
      <c r="N22" s="167">
        <f t="shared" si="2"/>
        <v>600</v>
      </c>
      <c r="O22" s="176"/>
      <c r="P22" s="167">
        <f t="shared" si="3"/>
        <v>600</v>
      </c>
      <c r="Q22" s="176"/>
      <c r="R22" s="167">
        <f t="shared" si="4"/>
        <v>600</v>
      </c>
      <c r="S22" s="56"/>
      <c r="T22" s="57"/>
    </row>
    <row r="23" spans="1:20" s="54" customFormat="1" ht="17.100000000000001" customHeight="1">
      <c r="A23"/>
      <c r="B23" s="115"/>
      <c r="C23" s="66">
        <v>4137</v>
      </c>
      <c r="D23" s="67" t="s">
        <v>13</v>
      </c>
      <c r="E23" s="139"/>
      <c r="F23" s="161"/>
      <c r="G23" s="64"/>
      <c r="H23" s="330"/>
      <c r="I23" s="250"/>
      <c r="J23" s="347"/>
      <c r="K23" s="233"/>
      <c r="L23" s="167"/>
      <c r="M23" s="65"/>
      <c r="N23" s="167"/>
      <c r="O23" s="176"/>
      <c r="P23" s="167"/>
      <c r="Q23" s="176"/>
      <c r="R23" s="167"/>
      <c r="S23" s="56"/>
      <c r="T23" s="57"/>
    </row>
    <row r="24" spans="1:20" s="54" customFormat="1" ht="17.100000000000001" customHeight="1">
      <c r="A24"/>
      <c r="B24" s="115"/>
      <c r="C24" s="66">
        <v>4137</v>
      </c>
      <c r="D24" s="67" t="s">
        <v>14</v>
      </c>
      <c r="E24" s="139"/>
      <c r="F24" s="161">
        <v>500</v>
      </c>
      <c r="G24" s="64"/>
      <c r="H24" s="330">
        <v>250</v>
      </c>
      <c r="I24" s="250"/>
      <c r="J24" s="347"/>
      <c r="K24" s="233"/>
      <c r="L24" s="167">
        <f>H24</f>
        <v>250</v>
      </c>
      <c r="M24" s="65"/>
      <c r="N24" s="167">
        <f>H24</f>
        <v>250</v>
      </c>
      <c r="O24" s="176"/>
      <c r="P24" s="167">
        <f>H24</f>
        <v>250</v>
      </c>
      <c r="Q24" s="176"/>
      <c r="R24" s="167">
        <f>H24</f>
        <v>250</v>
      </c>
      <c r="S24" s="56"/>
      <c r="T24" s="57"/>
    </row>
    <row r="25" spans="1:20" s="54" customFormat="1" ht="17.100000000000001" customHeight="1">
      <c r="A25"/>
      <c r="B25" s="115"/>
      <c r="C25" s="66">
        <v>4137</v>
      </c>
      <c r="D25" s="67" t="s">
        <v>15</v>
      </c>
      <c r="E25" s="139"/>
      <c r="F25" s="160"/>
      <c r="G25" s="64"/>
      <c r="H25" s="330"/>
      <c r="I25" s="250"/>
      <c r="J25" s="347"/>
      <c r="K25" s="233"/>
      <c r="L25" s="167"/>
      <c r="M25" s="65"/>
      <c r="N25" s="167"/>
      <c r="O25" s="176"/>
      <c r="P25" s="167"/>
      <c r="Q25" s="176"/>
      <c r="R25" s="167"/>
      <c r="S25" s="56"/>
      <c r="T25" s="57"/>
    </row>
    <row r="26" spans="1:20" s="54" customFormat="1" ht="17.100000000000001" customHeight="1">
      <c r="A26"/>
      <c r="B26" s="115"/>
      <c r="C26" s="66">
        <v>4140</v>
      </c>
      <c r="D26" s="67" t="s">
        <v>16</v>
      </c>
      <c r="E26" s="60"/>
      <c r="F26" s="160">
        <v>40</v>
      </c>
      <c r="G26" s="64"/>
      <c r="H26" s="330">
        <v>50</v>
      </c>
      <c r="I26" s="250"/>
      <c r="J26" s="347"/>
      <c r="K26" s="233"/>
      <c r="L26" s="167">
        <f>H26</f>
        <v>50</v>
      </c>
      <c r="M26" s="65"/>
      <c r="N26" s="167">
        <f>H26</f>
        <v>50</v>
      </c>
      <c r="O26" s="176"/>
      <c r="P26" s="167">
        <f>H26</f>
        <v>50</v>
      </c>
      <c r="Q26" s="176"/>
      <c r="R26" s="167">
        <f>H26</f>
        <v>50</v>
      </c>
      <c r="S26" s="56"/>
      <c r="T26" s="57"/>
    </row>
    <row r="27" spans="1:20" s="54" customFormat="1" ht="17.100000000000001" customHeight="1">
      <c r="A27"/>
      <c r="B27" s="115"/>
      <c r="C27" s="66">
        <v>4141</v>
      </c>
      <c r="D27" s="67" t="s">
        <v>17</v>
      </c>
      <c r="E27" s="60"/>
      <c r="F27" s="160">
        <v>200</v>
      </c>
      <c r="G27" s="64"/>
      <c r="H27" s="330">
        <v>250</v>
      </c>
      <c r="I27" s="250"/>
      <c r="J27" s="347"/>
      <c r="K27" s="233"/>
      <c r="L27" s="167">
        <f>H27</f>
        <v>250</v>
      </c>
      <c r="M27" s="65"/>
      <c r="N27" s="167">
        <f>H27</f>
        <v>250</v>
      </c>
      <c r="O27" s="176"/>
      <c r="P27" s="167">
        <f>H27</f>
        <v>250</v>
      </c>
      <c r="Q27" s="176"/>
      <c r="R27" s="167">
        <f>H27</f>
        <v>250</v>
      </c>
      <c r="S27" s="56"/>
      <c r="T27" s="57"/>
    </row>
    <row r="28" spans="1:20" s="54" customFormat="1" ht="17.100000000000001" customHeight="1">
      <c r="A28"/>
      <c r="B28" s="115"/>
      <c r="C28" s="66">
        <v>4142</v>
      </c>
      <c r="D28" s="67" t="s">
        <v>107</v>
      </c>
      <c r="E28" s="60"/>
      <c r="F28" s="160">
        <v>170</v>
      </c>
      <c r="G28" s="143"/>
      <c r="H28" s="331">
        <v>250</v>
      </c>
      <c r="I28" s="251"/>
      <c r="J28" s="347"/>
      <c r="K28" s="233"/>
      <c r="L28" s="167">
        <f>H28</f>
        <v>250</v>
      </c>
      <c r="M28" s="65"/>
      <c r="N28" s="167">
        <f>H28</f>
        <v>250</v>
      </c>
      <c r="O28" s="176"/>
      <c r="P28" s="167">
        <f>H28</f>
        <v>250</v>
      </c>
      <c r="Q28" s="176"/>
      <c r="R28" s="167">
        <f>H28</f>
        <v>250</v>
      </c>
      <c r="S28" s="56" t="s">
        <v>18</v>
      </c>
      <c r="T28" s="57"/>
    </row>
    <row r="29" spans="1:20" s="54" customFormat="1" ht="17.100000000000001" customHeight="1">
      <c r="A29"/>
      <c r="B29" s="115"/>
      <c r="C29" s="66" t="s">
        <v>76</v>
      </c>
      <c r="D29" s="67" t="s">
        <v>81</v>
      </c>
      <c r="E29" s="60"/>
      <c r="F29" s="160">
        <v>1250</v>
      </c>
      <c r="G29" s="143"/>
      <c r="H29" s="331"/>
      <c r="I29" s="251"/>
      <c r="J29" s="347"/>
      <c r="K29" s="233"/>
      <c r="L29" s="167"/>
      <c r="M29" s="62"/>
      <c r="N29" s="167"/>
      <c r="O29" s="183"/>
      <c r="P29" s="167"/>
      <c r="Q29" s="183"/>
      <c r="R29" s="167"/>
      <c r="S29" s="56"/>
      <c r="T29" s="57"/>
    </row>
    <row r="30" spans="1:20" s="54" customFormat="1" ht="17.100000000000001" customHeight="1">
      <c r="A30"/>
      <c r="B30" s="115"/>
      <c r="C30" s="66" t="s">
        <v>80</v>
      </c>
      <c r="D30" s="67" t="s">
        <v>119</v>
      </c>
      <c r="E30" s="60"/>
      <c r="F30" s="160">
        <v>300</v>
      </c>
      <c r="G30" s="64"/>
      <c r="H30" s="330">
        <v>1500</v>
      </c>
      <c r="I30" s="250"/>
      <c r="J30" s="347"/>
      <c r="K30" s="233"/>
      <c r="L30" s="167">
        <f>H30</f>
        <v>1500</v>
      </c>
      <c r="M30" s="65"/>
      <c r="N30" s="167">
        <f>H30</f>
        <v>1500</v>
      </c>
      <c r="O30" s="176"/>
      <c r="P30" s="167">
        <f>H30</f>
        <v>1500</v>
      </c>
      <c r="Q30" s="176"/>
      <c r="R30" s="167">
        <f>H30</f>
        <v>1500</v>
      </c>
      <c r="S30" s="56"/>
      <c r="T30" s="57"/>
    </row>
    <row r="31" spans="1:20" s="54" customFormat="1" ht="17.100000000000001" customHeight="1">
      <c r="A31"/>
      <c r="B31" s="115"/>
      <c r="C31" s="66">
        <v>4145</v>
      </c>
      <c r="D31" s="67" t="s">
        <v>19</v>
      </c>
      <c r="E31" s="60"/>
      <c r="F31" s="160">
        <v>100</v>
      </c>
      <c r="G31" s="64"/>
      <c r="H31" s="330">
        <v>125</v>
      </c>
      <c r="I31" s="250"/>
      <c r="J31" s="347"/>
      <c r="K31" s="233"/>
      <c r="L31" s="167">
        <f>H31</f>
        <v>125</v>
      </c>
      <c r="M31" s="65"/>
      <c r="N31" s="167">
        <f>H31</f>
        <v>125</v>
      </c>
      <c r="O31" s="176"/>
      <c r="P31" s="167">
        <f>H31</f>
        <v>125</v>
      </c>
      <c r="Q31" s="176"/>
      <c r="R31" s="167">
        <f>H31</f>
        <v>125</v>
      </c>
      <c r="S31" s="56" t="s">
        <v>20</v>
      </c>
      <c r="T31" s="57"/>
    </row>
    <row r="32" spans="1:20" s="54" customFormat="1" ht="17.100000000000001" customHeight="1">
      <c r="A32"/>
      <c r="B32" s="115"/>
      <c r="C32" s="66">
        <v>4146</v>
      </c>
      <c r="D32" s="67" t="s">
        <v>21</v>
      </c>
      <c r="E32" s="60"/>
      <c r="F32" s="162">
        <v>500</v>
      </c>
      <c r="G32" s="64"/>
      <c r="H32" s="329">
        <v>750</v>
      </c>
      <c r="I32" s="250"/>
      <c r="J32" s="347"/>
      <c r="K32" s="233"/>
      <c r="L32" s="167">
        <f>H32</f>
        <v>750</v>
      </c>
      <c r="M32" s="65"/>
      <c r="N32" s="168">
        <f>H32</f>
        <v>750</v>
      </c>
      <c r="O32" s="176"/>
      <c r="P32" s="168">
        <v>750</v>
      </c>
      <c r="Q32" s="176"/>
      <c r="R32" s="167">
        <f>H32</f>
        <v>750</v>
      </c>
      <c r="S32" s="56"/>
      <c r="T32" s="57"/>
    </row>
    <row r="33" spans="1:20" s="54" customFormat="1" ht="17.100000000000001" customHeight="1">
      <c r="A33"/>
      <c r="B33" s="115"/>
      <c r="C33" s="66"/>
      <c r="D33" s="67"/>
      <c r="E33" s="60"/>
      <c r="F33" s="140">
        <f>SUM(F13:F32)</f>
        <v>9215</v>
      </c>
      <c r="G33" s="64"/>
      <c r="H33" s="146">
        <f>SUM(H13:H32)</f>
        <v>10085</v>
      </c>
      <c r="I33" s="253"/>
      <c r="J33" s="347"/>
      <c r="K33" s="234"/>
      <c r="L33" s="146">
        <f t="shared" ref="L33:R33" si="5">SUM(L13:L32)</f>
        <v>10085</v>
      </c>
      <c r="M33" s="147"/>
      <c r="N33" s="146">
        <f t="shared" si="5"/>
        <v>10085</v>
      </c>
      <c r="O33" s="147"/>
      <c r="P33" s="146">
        <f t="shared" si="5"/>
        <v>10085</v>
      </c>
      <c r="Q33" s="147"/>
      <c r="R33" s="146">
        <f t="shared" si="5"/>
        <v>10085</v>
      </c>
      <c r="S33" s="56"/>
      <c r="T33" s="57"/>
    </row>
    <row r="34" spans="1:20" s="95" customFormat="1" ht="17.100000000000001" customHeight="1">
      <c r="A34"/>
      <c r="B34" s="112"/>
      <c r="C34" s="96"/>
      <c r="D34" s="105" t="s">
        <v>22</v>
      </c>
      <c r="E34" s="106"/>
      <c r="F34" s="151"/>
      <c r="G34" s="48"/>
      <c r="H34" s="151"/>
      <c r="I34" s="254"/>
      <c r="J34" s="347"/>
      <c r="K34" s="232"/>
      <c r="L34" s="151"/>
      <c r="M34" s="173"/>
      <c r="N34" s="151"/>
      <c r="O34" s="174"/>
      <c r="P34" s="151"/>
      <c r="Q34" s="174"/>
      <c r="R34" s="151"/>
      <c r="S34" s="93"/>
      <c r="T34" s="94"/>
    </row>
    <row r="35" spans="1:20" s="54" customFormat="1" ht="17.100000000000001" customHeight="1">
      <c r="A35"/>
      <c r="B35" s="115"/>
      <c r="C35" s="66">
        <v>4201</v>
      </c>
      <c r="D35" s="67" t="s">
        <v>23</v>
      </c>
      <c r="E35" s="60"/>
      <c r="F35" s="160">
        <v>1500</v>
      </c>
      <c r="G35" s="64"/>
      <c r="H35" s="330">
        <f>'[1]Budget-Forecast Comparison'!$M33</f>
        <v>1500</v>
      </c>
      <c r="I35" s="250"/>
      <c r="J35" s="347"/>
      <c r="K35" s="233"/>
      <c r="L35" s="167">
        <f t="shared" ref="L35:L46" si="6">H35</f>
        <v>1500</v>
      </c>
      <c r="M35" s="65"/>
      <c r="N35" s="167">
        <f t="shared" ref="N35:N46" si="7">H35</f>
        <v>1500</v>
      </c>
      <c r="O35" s="176"/>
      <c r="P35" s="167">
        <f t="shared" ref="P35:P46" si="8">H35</f>
        <v>1500</v>
      </c>
      <c r="Q35" s="176"/>
      <c r="R35" s="167">
        <f t="shared" ref="R35:R45" si="9">H35</f>
        <v>1500</v>
      </c>
      <c r="S35" s="56"/>
      <c r="T35" s="57"/>
    </row>
    <row r="36" spans="1:20" s="54" customFormat="1" ht="17.100000000000001" hidden="1" customHeight="1">
      <c r="A36"/>
      <c r="B36" s="115"/>
      <c r="C36" s="66">
        <v>4202</v>
      </c>
      <c r="D36" s="67" t="s">
        <v>24</v>
      </c>
      <c r="E36" s="60"/>
      <c r="F36" s="160">
        <v>1500</v>
      </c>
      <c r="G36" s="64"/>
      <c r="H36" s="330">
        <f>'[1]Budget-Forecast Comparison'!$M34</f>
        <v>1500</v>
      </c>
      <c r="I36" s="250"/>
      <c r="J36" s="347"/>
      <c r="K36" s="233"/>
      <c r="L36" s="167">
        <f t="shared" si="6"/>
        <v>1500</v>
      </c>
      <c r="M36" s="65"/>
      <c r="N36" s="167">
        <f t="shared" si="7"/>
        <v>1500</v>
      </c>
      <c r="O36" s="176"/>
      <c r="P36" s="167">
        <f t="shared" si="8"/>
        <v>1500</v>
      </c>
      <c r="Q36" s="176"/>
      <c r="R36" s="167">
        <f t="shared" si="9"/>
        <v>1500</v>
      </c>
      <c r="S36" s="56"/>
      <c r="T36" s="57"/>
    </row>
    <row r="37" spans="1:20" s="54" customFormat="1" ht="17.100000000000001" customHeight="1">
      <c r="A37"/>
      <c r="B37" s="115"/>
      <c r="C37" s="66">
        <v>4203</v>
      </c>
      <c r="D37" s="67" t="s">
        <v>25</v>
      </c>
      <c r="E37" s="63"/>
      <c r="F37" s="160">
        <v>650</v>
      </c>
      <c r="G37" s="64"/>
      <c r="H37" s="330">
        <f>'[1]Budget-Forecast Comparison'!$M35</f>
        <v>650</v>
      </c>
      <c r="I37" s="250"/>
      <c r="J37" s="347"/>
      <c r="K37" s="233"/>
      <c r="L37" s="167">
        <f t="shared" si="6"/>
        <v>650</v>
      </c>
      <c r="M37" s="65"/>
      <c r="N37" s="167">
        <f t="shared" si="7"/>
        <v>650</v>
      </c>
      <c r="O37" s="176"/>
      <c r="P37" s="167">
        <f t="shared" si="8"/>
        <v>650</v>
      </c>
      <c r="Q37" s="176"/>
      <c r="R37" s="167">
        <f t="shared" si="9"/>
        <v>650</v>
      </c>
      <c r="S37" s="56"/>
      <c r="T37" s="57"/>
    </row>
    <row r="38" spans="1:20" s="54" customFormat="1" ht="17.100000000000001" customHeight="1">
      <c r="A38"/>
      <c r="B38" s="115"/>
      <c r="C38" s="66">
        <v>4204</v>
      </c>
      <c r="D38" s="67" t="s">
        <v>26</v>
      </c>
      <c r="E38" s="63"/>
      <c r="F38" s="160">
        <v>650</v>
      </c>
      <c r="G38" s="64"/>
      <c r="H38" s="330">
        <f>'[1]Budget-Forecast Comparison'!$M36</f>
        <v>650</v>
      </c>
      <c r="I38" s="250"/>
      <c r="J38" s="347"/>
      <c r="K38" s="233"/>
      <c r="L38" s="167">
        <f t="shared" si="6"/>
        <v>650</v>
      </c>
      <c r="M38" s="65"/>
      <c r="N38" s="167">
        <f t="shared" si="7"/>
        <v>650</v>
      </c>
      <c r="O38" s="176"/>
      <c r="P38" s="167">
        <f t="shared" si="8"/>
        <v>650</v>
      </c>
      <c r="Q38" s="176"/>
      <c r="R38" s="167">
        <f t="shared" si="9"/>
        <v>650</v>
      </c>
      <c r="S38" s="56"/>
      <c r="T38" s="57"/>
    </row>
    <row r="39" spans="1:20" s="54" customFormat="1" ht="17.100000000000001" customHeight="1">
      <c r="A39"/>
      <c r="B39" s="115"/>
      <c r="C39" s="66" t="s">
        <v>80</v>
      </c>
      <c r="D39" s="67" t="s">
        <v>83</v>
      </c>
      <c r="E39" s="63"/>
      <c r="F39" s="160">
        <v>200</v>
      </c>
      <c r="G39" s="64"/>
      <c r="H39" s="330">
        <f>'[1]Budget-Forecast Comparison'!$M37</f>
        <v>200</v>
      </c>
      <c r="I39" s="250"/>
      <c r="J39" s="347"/>
      <c r="K39" s="233"/>
      <c r="L39" s="167">
        <f t="shared" si="6"/>
        <v>200</v>
      </c>
      <c r="M39" s="65"/>
      <c r="N39" s="167">
        <f t="shared" si="7"/>
        <v>200</v>
      </c>
      <c r="O39" s="176"/>
      <c r="P39" s="167">
        <f t="shared" si="8"/>
        <v>200</v>
      </c>
      <c r="Q39" s="176"/>
      <c r="R39" s="167">
        <f t="shared" si="9"/>
        <v>200</v>
      </c>
      <c r="S39" s="56"/>
      <c r="T39" s="57"/>
    </row>
    <row r="40" spans="1:20" s="54" customFormat="1" ht="17.100000000000001" customHeight="1">
      <c r="A40"/>
      <c r="B40" s="115"/>
      <c r="C40" s="66">
        <v>4207</v>
      </c>
      <c r="D40" s="67" t="s">
        <v>27</v>
      </c>
      <c r="E40" s="60"/>
      <c r="F40" s="160">
        <v>350</v>
      </c>
      <c r="G40" s="64"/>
      <c r="H40" s="330">
        <f>'[1]Budget-Forecast Comparison'!$M38</f>
        <v>350</v>
      </c>
      <c r="I40" s="250"/>
      <c r="J40" s="347"/>
      <c r="K40" s="233"/>
      <c r="L40" s="167">
        <f t="shared" si="6"/>
        <v>350</v>
      </c>
      <c r="M40" s="65"/>
      <c r="N40" s="167">
        <f t="shared" si="7"/>
        <v>350</v>
      </c>
      <c r="O40" s="176"/>
      <c r="P40" s="167">
        <f t="shared" si="8"/>
        <v>350</v>
      </c>
      <c r="Q40" s="176"/>
      <c r="R40" s="167">
        <f t="shared" si="9"/>
        <v>350</v>
      </c>
      <c r="S40" s="56"/>
      <c r="T40" s="57"/>
    </row>
    <row r="41" spans="1:20" s="54" customFormat="1" ht="17.100000000000001" customHeight="1">
      <c r="A41"/>
      <c r="B41" s="115"/>
      <c r="C41" s="66">
        <v>4210</v>
      </c>
      <c r="D41" s="67" t="s">
        <v>28</v>
      </c>
      <c r="E41" s="60"/>
      <c r="F41" s="160">
        <v>1500</v>
      </c>
      <c r="G41" s="64"/>
      <c r="H41" s="330">
        <f>'[1]Budget-Forecast Comparison'!$M40</f>
        <v>1500</v>
      </c>
      <c r="I41" s="250"/>
      <c r="J41" s="347"/>
      <c r="K41" s="233"/>
      <c r="L41" s="167">
        <f t="shared" si="6"/>
        <v>1500</v>
      </c>
      <c r="M41" s="65"/>
      <c r="N41" s="167">
        <f t="shared" si="7"/>
        <v>1500</v>
      </c>
      <c r="O41" s="176"/>
      <c r="P41" s="167">
        <f t="shared" si="8"/>
        <v>1500</v>
      </c>
      <c r="Q41" s="176"/>
      <c r="R41" s="167">
        <f t="shared" si="9"/>
        <v>1500</v>
      </c>
      <c r="S41" s="56"/>
      <c r="T41" s="57"/>
    </row>
    <row r="42" spans="1:20" s="54" customFormat="1" ht="17.100000000000001" customHeight="1">
      <c r="A42"/>
      <c r="B42" s="115"/>
      <c r="C42" s="66">
        <v>4212</v>
      </c>
      <c r="D42" s="67" t="s">
        <v>29</v>
      </c>
      <c r="E42" s="60"/>
      <c r="F42" s="160">
        <v>200</v>
      </c>
      <c r="G42" s="64"/>
      <c r="H42" s="330">
        <f>'[1]Budget-Forecast Comparison'!$M41</f>
        <v>200</v>
      </c>
      <c r="I42" s="250"/>
      <c r="J42" s="347"/>
      <c r="K42" s="233"/>
      <c r="L42" s="167">
        <f t="shared" si="6"/>
        <v>200</v>
      </c>
      <c r="M42" s="65"/>
      <c r="N42" s="167">
        <f t="shared" si="7"/>
        <v>200</v>
      </c>
      <c r="O42" s="176"/>
      <c r="P42" s="167">
        <f t="shared" si="8"/>
        <v>200</v>
      </c>
      <c r="Q42" s="176"/>
      <c r="R42" s="167">
        <f t="shared" si="9"/>
        <v>200</v>
      </c>
      <c r="S42" s="56" t="s">
        <v>30</v>
      </c>
      <c r="T42" s="57"/>
    </row>
    <row r="43" spans="1:20" s="54" customFormat="1" ht="17.100000000000001" customHeight="1">
      <c r="A43"/>
      <c r="B43" s="115"/>
      <c r="C43" s="66">
        <v>4215</v>
      </c>
      <c r="D43" s="67" t="s">
        <v>31</v>
      </c>
      <c r="E43" s="60"/>
      <c r="F43" s="160">
        <v>2000</v>
      </c>
      <c r="G43" s="64"/>
      <c r="H43" s="330">
        <v>2000</v>
      </c>
      <c r="I43" s="250"/>
      <c r="J43" s="347"/>
      <c r="K43" s="233"/>
      <c r="L43" s="167">
        <f t="shared" si="6"/>
        <v>2000</v>
      </c>
      <c r="M43" s="65"/>
      <c r="N43" s="167">
        <f t="shared" si="7"/>
        <v>2000</v>
      </c>
      <c r="O43" s="176"/>
      <c r="P43" s="167">
        <f t="shared" si="8"/>
        <v>2000</v>
      </c>
      <c r="Q43" s="176"/>
      <c r="R43" s="167">
        <f t="shared" si="9"/>
        <v>2000</v>
      </c>
      <c r="S43" s="56"/>
      <c r="T43" s="57"/>
    </row>
    <row r="44" spans="1:20" s="54" customFormat="1" ht="17.100000000000001" customHeight="1">
      <c r="A44"/>
      <c r="B44" s="115"/>
      <c r="C44" s="66" t="s">
        <v>80</v>
      </c>
      <c r="D44" s="67" t="s">
        <v>82</v>
      </c>
      <c r="E44" s="60"/>
      <c r="F44" s="160">
        <v>500</v>
      </c>
      <c r="G44" s="64"/>
      <c r="H44" s="330">
        <f>'[1]Budget-Forecast Comparison'!$M44</f>
        <v>500</v>
      </c>
      <c r="I44" s="250"/>
      <c r="J44" s="347"/>
      <c r="K44" s="233"/>
      <c r="L44" s="167">
        <f t="shared" si="6"/>
        <v>500</v>
      </c>
      <c r="M44" s="65"/>
      <c r="N44" s="167">
        <f t="shared" si="7"/>
        <v>500</v>
      </c>
      <c r="O44" s="176"/>
      <c r="P44" s="167">
        <f t="shared" si="8"/>
        <v>500</v>
      </c>
      <c r="Q44" s="176"/>
      <c r="R44" s="167">
        <f t="shared" si="9"/>
        <v>500</v>
      </c>
      <c r="S44" s="56"/>
      <c r="T44" s="57"/>
    </row>
    <row r="45" spans="1:20" s="54" customFormat="1" ht="17.100000000000001" customHeight="1">
      <c r="A45"/>
      <c r="B45" s="115"/>
      <c r="C45" s="58"/>
      <c r="D45" s="67" t="s">
        <v>84</v>
      </c>
      <c r="E45" s="60"/>
      <c r="F45" s="160">
        <v>200</v>
      </c>
      <c r="G45" s="64"/>
      <c r="H45" s="330">
        <f>'[1]Budget-Forecast Comparison'!$M45</f>
        <v>200</v>
      </c>
      <c r="I45" s="250"/>
      <c r="J45" s="347"/>
      <c r="K45" s="233"/>
      <c r="L45" s="167">
        <f t="shared" si="6"/>
        <v>200</v>
      </c>
      <c r="M45" s="65"/>
      <c r="N45" s="167">
        <f t="shared" si="7"/>
        <v>200</v>
      </c>
      <c r="O45" s="176"/>
      <c r="P45" s="167">
        <f t="shared" si="8"/>
        <v>200</v>
      </c>
      <c r="Q45" s="176"/>
      <c r="R45" s="167">
        <f t="shared" si="9"/>
        <v>200</v>
      </c>
      <c r="S45" s="56"/>
      <c r="T45" s="57"/>
    </row>
    <row r="46" spans="1:20" s="54" customFormat="1" ht="17.100000000000001" customHeight="1">
      <c r="A46"/>
      <c r="B46" s="115"/>
      <c r="C46" s="58">
        <v>4216</v>
      </c>
      <c r="D46" s="67" t="s">
        <v>79</v>
      </c>
      <c r="E46" s="60"/>
      <c r="F46" s="160">
        <v>50</v>
      </c>
      <c r="G46" s="64"/>
      <c r="H46" s="330">
        <f>'[1]Budget-Forecast Comparison'!$M46</f>
        <v>50</v>
      </c>
      <c r="I46" s="250"/>
      <c r="J46" s="347"/>
      <c r="K46" s="233"/>
      <c r="L46" s="167">
        <f t="shared" si="6"/>
        <v>50</v>
      </c>
      <c r="M46" s="65"/>
      <c r="N46" s="167">
        <f t="shared" si="7"/>
        <v>50</v>
      </c>
      <c r="O46" s="176"/>
      <c r="P46" s="167">
        <f t="shared" si="8"/>
        <v>50</v>
      </c>
      <c r="Q46" s="176"/>
      <c r="R46" s="167">
        <v>50</v>
      </c>
      <c r="S46" s="56"/>
      <c r="T46" s="57"/>
    </row>
    <row r="47" spans="1:20" s="54" customFormat="1" ht="17.100000000000001" customHeight="1">
      <c r="A47"/>
      <c r="B47" s="115"/>
      <c r="C47" s="58"/>
      <c r="D47" s="67"/>
      <c r="E47" s="60"/>
      <c r="F47" s="146">
        <f>SUM(F35:F46)</f>
        <v>9300</v>
      </c>
      <c r="G47" s="64"/>
      <c r="H47" s="146">
        <f>SUM(H35:H46)</f>
        <v>9300</v>
      </c>
      <c r="I47" s="253"/>
      <c r="J47" s="347"/>
      <c r="K47" s="235"/>
      <c r="L47" s="146">
        <f>SUM(L35:L46)</f>
        <v>9300</v>
      </c>
      <c r="M47" s="175"/>
      <c r="N47" s="146">
        <f>SUM(N35:N46)</f>
        <v>9300</v>
      </c>
      <c r="O47" s="176"/>
      <c r="P47" s="146">
        <f>SUM(P35:P46)</f>
        <v>9300</v>
      </c>
      <c r="Q47" s="176"/>
      <c r="R47" s="146">
        <f>SUM(R35:R46)</f>
        <v>9300</v>
      </c>
      <c r="S47" s="56"/>
      <c r="T47" s="57"/>
    </row>
    <row r="48" spans="1:20" s="95" customFormat="1" ht="17.100000000000001" customHeight="1">
      <c r="A48"/>
      <c r="B48" s="112"/>
      <c r="C48" s="66">
        <v>4401</v>
      </c>
      <c r="D48" s="105" t="s">
        <v>32</v>
      </c>
      <c r="E48" s="106"/>
      <c r="F48" s="151"/>
      <c r="G48" s="48"/>
      <c r="H48" s="151"/>
      <c r="I48" s="261"/>
      <c r="J48" s="347"/>
      <c r="K48" s="232"/>
      <c r="L48" s="151"/>
      <c r="M48" s="154"/>
      <c r="N48" s="151"/>
      <c r="O48" s="154"/>
      <c r="P48" s="151"/>
      <c r="Q48" s="154"/>
      <c r="R48" s="151"/>
      <c r="S48" s="93"/>
      <c r="T48" s="94"/>
    </row>
    <row r="49" spans="1:20" s="54" customFormat="1" ht="17.100000000000001" customHeight="1">
      <c r="A49"/>
      <c r="B49" s="115"/>
      <c r="C49" s="66">
        <v>4405</v>
      </c>
      <c r="D49" s="67" t="s">
        <v>33</v>
      </c>
      <c r="E49" s="60"/>
      <c r="F49" s="160">
        <v>50</v>
      </c>
      <c r="G49" s="64"/>
      <c r="H49" s="330">
        <f>'[1]Budget-Forecast Comparison'!$M49</f>
        <v>50</v>
      </c>
      <c r="I49" s="250"/>
      <c r="J49" s="347"/>
      <c r="K49" s="236"/>
      <c r="L49" s="167">
        <f>H49</f>
        <v>50</v>
      </c>
      <c r="M49" s="48"/>
      <c r="N49" s="167">
        <f>H49</f>
        <v>50</v>
      </c>
      <c r="O49" s="151"/>
      <c r="P49" s="167">
        <f>H49</f>
        <v>50</v>
      </c>
      <c r="Q49" s="151"/>
      <c r="R49" s="167">
        <f>H49</f>
        <v>50</v>
      </c>
      <c r="S49" s="56"/>
      <c r="T49" s="57"/>
    </row>
    <row r="50" spans="1:20" s="54" customFormat="1" ht="17.100000000000001" customHeight="1">
      <c r="A50"/>
      <c r="B50" s="115"/>
      <c r="C50" s="58"/>
      <c r="D50" s="67" t="s">
        <v>34</v>
      </c>
      <c r="E50" s="60"/>
      <c r="F50" s="160">
        <v>500</v>
      </c>
      <c r="G50" s="64"/>
      <c r="H50" s="330">
        <v>1000</v>
      </c>
      <c r="I50" s="250"/>
      <c r="J50" s="347"/>
      <c r="K50" s="236"/>
      <c r="L50" s="167">
        <f>H50</f>
        <v>1000</v>
      </c>
      <c r="M50" s="64"/>
      <c r="N50" s="167">
        <f>H50</f>
        <v>1000</v>
      </c>
      <c r="O50" s="152"/>
      <c r="P50" s="167">
        <v>1000</v>
      </c>
      <c r="Q50" s="152"/>
      <c r="R50" s="167">
        <f>H50</f>
        <v>1000</v>
      </c>
      <c r="S50" s="56"/>
      <c r="T50" s="57"/>
    </row>
    <row r="51" spans="1:20" s="54" customFormat="1" ht="17.100000000000001" customHeight="1">
      <c r="A51"/>
      <c r="B51" s="115"/>
      <c r="C51" s="96"/>
      <c r="D51" s="59"/>
      <c r="E51" s="60"/>
      <c r="F51" s="68">
        <f>SUM(F49:F50)</f>
        <v>550</v>
      </c>
      <c r="G51" s="64"/>
      <c r="H51" s="146">
        <f>SUM(H49:H50)</f>
        <v>1050</v>
      </c>
      <c r="I51" s="253"/>
      <c r="J51" s="347"/>
      <c r="K51" s="234"/>
      <c r="L51" s="146">
        <f t="shared" ref="L51:R51" si="10">SUM(L49:L50)</f>
        <v>1050</v>
      </c>
      <c r="M51" s="147"/>
      <c r="N51" s="146">
        <f t="shared" si="10"/>
        <v>1050</v>
      </c>
      <c r="O51" s="147"/>
      <c r="P51" s="146">
        <f t="shared" si="10"/>
        <v>1050</v>
      </c>
      <c r="Q51" s="147"/>
      <c r="R51" s="146">
        <f t="shared" si="10"/>
        <v>1050</v>
      </c>
      <c r="S51" s="56"/>
      <c r="T51" s="57"/>
    </row>
    <row r="52" spans="1:20" s="95" customFormat="1" ht="17.100000000000001" customHeight="1">
      <c r="A52"/>
      <c r="B52" s="112"/>
      <c r="C52" s="66">
        <v>4608</v>
      </c>
      <c r="D52" s="105" t="s">
        <v>35</v>
      </c>
      <c r="E52" s="106"/>
      <c r="F52" s="49"/>
      <c r="G52" s="48"/>
      <c r="H52" s="151"/>
      <c r="I52" s="254"/>
      <c r="J52" s="347"/>
      <c r="K52" s="237"/>
      <c r="L52" s="151"/>
      <c r="M52" s="151"/>
      <c r="N52" s="151"/>
      <c r="O52" s="151"/>
      <c r="P52" s="151"/>
      <c r="Q52" s="151"/>
      <c r="R52" s="151"/>
      <c r="S52" s="93"/>
      <c r="T52" s="94"/>
    </row>
    <row r="53" spans="1:20" s="54" customFormat="1" ht="17.100000000000001" customHeight="1">
      <c r="A53"/>
      <c r="B53" s="115"/>
      <c r="C53" s="58" t="s">
        <v>80</v>
      </c>
      <c r="D53" s="67" t="s">
        <v>48</v>
      </c>
      <c r="E53" s="60"/>
      <c r="F53" s="160">
        <v>60</v>
      </c>
      <c r="G53" s="64"/>
      <c r="H53" s="330">
        <v>75</v>
      </c>
      <c r="I53" s="250"/>
      <c r="J53" s="347"/>
      <c r="K53" s="233"/>
      <c r="L53" s="167">
        <f>H53</f>
        <v>75</v>
      </c>
      <c r="M53" s="65"/>
      <c r="N53" s="167">
        <f>H53</f>
        <v>75</v>
      </c>
      <c r="O53" s="176"/>
      <c r="P53" s="167">
        <f>H53</f>
        <v>75</v>
      </c>
      <c r="Q53" s="176"/>
      <c r="R53" s="167">
        <f>H53</f>
        <v>75</v>
      </c>
      <c r="S53" s="56"/>
      <c r="T53" s="57"/>
    </row>
    <row r="54" spans="1:20" s="54" customFormat="1" ht="17.100000000000001" customHeight="1">
      <c r="A54"/>
      <c r="B54" s="115"/>
      <c r="C54" s="58"/>
      <c r="D54" s="59" t="s">
        <v>108</v>
      </c>
      <c r="E54" s="60"/>
      <c r="F54" s="160">
        <v>250</v>
      </c>
      <c r="G54" s="64"/>
      <c r="H54" s="330">
        <v>1250</v>
      </c>
      <c r="I54" s="250"/>
      <c r="J54" s="347"/>
      <c r="K54" s="233"/>
      <c r="L54" s="167">
        <f>H54</f>
        <v>1250</v>
      </c>
      <c r="M54" s="65"/>
      <c r="N54" s="167">
        <f>H54</f>
        <v>1250</v>
      </c>
      <c r="O54" s="176"/>
      <c r="P54" s="167">
        <f>H54</f>
        <v>1250</v>
      </c>
      <c r="Q54" s="176"/>
      <c r="R54" s="167">
        <f>H54</f>
        <v>1250</v>
      </c>
      <c r="S54" s="56"/>
      <c r="T54" s="57"/>
    </row>
    <row r="55" spans="1:20" s="54" customFormat="1" ht="17.100000000000001" customHeight="1">
      <c r="A55"/>
      <c r="B55" s="115"/>
      <c r="C55" s="58"/>
      <c r="D55" s="59"/>
      <c r="E55" s="60"/>
      <c r="F55" s="146">
        <f>SUM(F53:F54)</f>
        <v>310</v>
      </c>
      <c r="G55" s="64"/>
      <c r="H55" s="146">
        <f>SUM(H53:H54)</f>
        <v>1325</v>
      </c>
      <c r="I55" s="253"/>
      <c r="J55" s="347"/>
      <c r="K55" s="234"/>
      <c r="L55" s="146">
        <f t="shared" ref="L55:R55" si="11">SUM(L53:L54)</f>
        <v>1325</v>
      </c>
      <c r="M55" s="147"/>
      <c r="N55" s="146">
        <f t="shared" si="11"/>
        <v>1325</v>
      </c>
      <c r="O55" s="147"/>
      <c r="P55" s="146">
        <f t="shared" si="11"/>
        <v>1325</v>
      </c>
      <c r="Q55" s="147"/>
      <c r="R55" s="146">
        <f t="shared" si="11"/>
        <v>1325</v>
      </c>
      <c r="S55" s="56"/>
      <c r="T55" s="57"/>
    </row>
    <row r="56" spans="1:20" s="54" customFormat="1" ht="17.100000000000001" customHeight="1">
      <c r="A56"/>
      <c r="B56" s="115"/>
      <c r="C56" s="58"/>
      <c r="D56" s="70" t="s">
        <v>74</v>
      </c>
      <c r="E56" s="60"/>
      <c r="F56" s="147">
        <f>F55+F51+F47+F33+F11</f>
        <v>40625</v>
      </c>
      <c r="G56" s="64"/>
      <c r="H56" s="147">
        <f>H55+H51+H47+H33+H11</f>
        <v>58910</v>
      </c>
      <c r="I56" s="253"/>
      <c r="J56" s="347"/>
      <c r="K56" s="234"/>
      <c r="L56" s="147">
        <f>L55+L51+L47+L33+L11</f>
        <v>58910</v>
      </c>
      <c r="M56" s="147"/>
      <c r="N56" s="147">
        <f>N55+N51+N47+N33+N11</f>
        <v>58910</v>
      </c>
      <c r="O56" s="147"/>
      <c r="P56" s="147">
        <f>P55+P51+P47+P33+P11</f>
        <v>58910</v>
      </c>
      <c r="Q56" s="147"/>
      <c r="R56" s="147">
        <f>R55+R51+R47+R33+R11</f>
        <v>58910</v>
      </c>
      <c r="S56" s="56"/>
      <c r="T56" s="57"/>
    </row>
    <row r="57" spans="1:20" s="54" customFormat="1" ht="15" customHeight="1" thickBot="1">
      <c r="A57"/>
      <c r="B57" s="123"/>
      <c r="C57" s="124"/>
      <c r="D57" s="125"/>
      <c r="E57" s="126"/>
      <c r="F57" s="153"/>
      <c r="G57" s="127"/>
      <c r="H57" s="153"/>
      <c r="I57" s="265"/>
      <c r="J57" s="347"/>
      <c r="K57" s="238"/>
      <c r="L57" s="153"/>
      <c r="M57" s="177"/>
      <c r="N57" s="153"/>
      <c r="O57" s="178"/>
      <c r="P57" s="153"/>
      <c r="Q57" s="178"/>
      <c r="R57" s="153"/>
      <c r="S57" s="129"/>
      <c r="T57" s="130"/>
    </row>
    <row r="58" spans="1:20" s="54" customFormat="1" ht="8.1" customHeight="1" thickTop="1">
      <c r="A58"/>
      <c r="C58" s="75"/>
      <c r="D58" s="56"/>
      <c r="E58" s="56"/>
      <c r="F58" s="154"/>
      <c r="G58" s="62"/>
      <c r="H58" s="154"/>
      <c r="I58" s="154"/>
      <c r="J58" s="347"/>
      <c r="K58" s="154"/>
      <c r="L58" s="55"/>
      <c r="M58" s="62"/>
      <c r="N58" s="55"/>
      <c r="O58" s="183"/>
      <c r="P58" s="55"/>
      <c r="Q58" s="183"/>
      <c r="R58" s="55"/>
      <c r="S58" s="56"/>
      <c r="T58" s="56"/>
    </row>
    <row r="59" spans="1:20" s="54" customFormat="1" ht="8.1" customHeight="1" thickBot="1">
      <c r="A59"/>
      <c r="B59" s="131"/>
      <c r="C59" s="132"/>
      <c r="D59" s="129"/>
      <c r="E59" s="129"/>
      <c r="F59" s="134"/>
      <c r="G59" s="128"/>
      <c r="H59" s="155"/>
      <c r="I59" s="155"/>
      <c r="J59" s="347"/>
      <c r="K59" s="182"/>
      <c r="L59" s="134"/>
      <c r="M59" s="128"/>
      <c r="N59" s="134"/>
      <c r="O59" s="178"/>
      <c r="P59" s="134"/>
      <c r="Q59" s="178"/>
      <c r="R59" s="134"/>
      <c r="S59" s="129"/>
      <c r="T59" s="129"/>
    </row>
    <row r="60" spans="1:20" s="54" customFormat="1" ht="15" customHeight="1" thickTop="1">
      <c r="A60"/>
      <c r="B60" s="116"/>
      <c r="C60" s="117"/>
      <c r="D60" s="118"/>
      <c r="E60" s="119"/>
      <c r="F60" s="156"/>
      <c r="G60" s="120"/>
      <c r="H60" s="156"/>
      <c r="I60" s="259"/>
      <c r="J60" s="347"/>
      <c r="K60" s="267"/>
      <c r="L60" s="156"/>
      <c r="M60" s="179"/>
      <c r="N60" s="156"/>
      <c r="O60" s="180"/>
      <c r="P60" s="156"/>
      <c r="Q60" s="180"/>
      <c r="R60" s="156"/>
      <c r="S60" s="121"/>
      <c r="T60" s="122"/>
    </row>
    <row r="61" spans="1:20" s="54" customFormat="1" ht="17.100000000000001" customHeight="1">
      <c r="A61"/>
      <c r="B61" s="115"/>
      <c r="C61" s="58"/>
      <c r="D61" s="70" t="s">
        <v>75</v>
      </c>
      <c r="E61" s="60"/>
      <c r="F61" s="147">
        <f>F56</f>
        <v>40625</v>
      </c>
      <c r="G61" s="64"/>
      <c r="H61" s="147">
        <f>H56</f>
        <v>58910</v>
      </c>
      <c r="I61" s="253"/>
      <c r="J61" s="347"/>
      <c r="K61" s="235"/>
      <c r="L61" s="147">
        <f>F61</f>
        <v>40625</v>
      </c>
      <c r="M61" s="175"/>
      <c r="N61" s="147">
        <f>H61</f>
        <v>58910</v>
      </c>
      <c r="O61" s="147"/>
      <c r="P61" s="147">
        <f t="shared" ref="P61" si="12">N61</f>
        <v>58910</v>
      </c>
      <c r="Q61" s="147"/>
      <c r="R61" s="147">
        <f t="shared" ref="R61" si="13">P61</f>
        <v>58910</v>
      </c>
      <c r="S61" s="56"/>
      <c r="T61" s="57"/>
    </row>
    <row r="62" spans="1:20" s="95" customFormat="1" ht="17.100000000000001" customHeight="1">
      <c r="A62"/>
      <c r="B62" s="112"/>
      <c r="C62" s="96"/>
      <c r="D62" s="105" t="s">
        <v>36</v>
      </c>
      <c r="E62" s="106"/>
      <c r="F62" s="151"/>
      <c r="G62" s="48"/>
      <c r="H62" s="151"/>
      <c r="I62" s="254"/>
      <c r="J62" s="347"/>
      <c r="K62" s="232"/>
      <c r="L62" s="151"/>
      <c r="M62" s="173"/>
      <c r="N62" s="151"/>
      <c r="O62" s="174"/>
      <c r="P62" s="151"/>
      <c r="Q62" s="174"/>
      <c r="R62" s="151"/>
      <c r="S62" s="93"/>
      <c r="T62" s="94"/>
    </row>
    <row r="63" spans="1:20" s="54" customFormat="1" ht="17.100000000000001" customHeight="1">
      <c r="A63"/>
      <c r="B63" s="115"/>
      <c r="C63" s="66">
        <v>4301</v>
      </c>
      <c r="D63" s="67" t="s">
        <v>37</v>
      </c>
      <c r="E63" s="60"/>
      <c r="F63" s="160">
        <v>3100</v>
      </c>
      <c r="G63" s="64"/>
      <c r="H63" s="330">
        <f>'[1]Budget-Forecast Comparison'!$M63</f>
        <v>3250</v>
      </c>
      <c r="I63" s="250"/>
      <c r="J63" s="347"/>
      <c r="K63" s="233"/>
      <c r="L63" s="167">
        <f t="shared" ref="L63:L74" si="14">H63</f>
        <v>3250</v>
      </c>
      <c r="M63" s="65"/>
      <c r="N63" s="167">
        <f t="shared" ref="N63:N74" si="15">H63</f>
        <v>3250</v>
      </c>
      <c r="O63" s="176"/>
      <c r="P63" s="167">
        <f t="shared" ref="P63:P74" si="16">H63</f>
        <v>3250</v>
      </c>
      <c r="Q63" s="176"/>
      <c r="R63" s="167">
        <f t="shared" ref="R63:R74" si="17">H63</f>
        <v>3250</v>
      </c>
      <c r="S63" s="56"/>
      <c r="T63" s="57"/>
    </row>
    <row r="64" spans="1:20" s="54" customFormat="1" ht="17.100000000000001" customHeight="1">
      <c r="A64"/>
      <c r="B64" s="115"/>
      <c r="C64" s="66">
        <v>4302</v>
      </c>
      <c r="D64" s="67" t="s">
        <v>38</v>
      </c>
      <c r="E64" s="60"/>
      <c r="F64" s="160">
        <v>150</v>
      </c>
      <c r="G64" s="64"/>
      <c r="H64" s="330">
        <v>160</v>
      </c>
      <c r="I64" s="250"/>
      <c r="J64" s="347"/>
      <c r="K64" s="233"/>
      <c r="L64" s="167">
        <f t="shared" si="14"/>
        <v>160</v>
      </c>
      <c r="M64" s="65"/>
      <c r="N64" s="167">
        <f t="shared" si="15"/>
        <v>160</v>
      </c>
      <c r="O64" s="176"/>
      <c r="P64" s="167">
        <f t="shared" si="16"/>
        <v>160</v>
      </c>
      <c r="Q64" s="176"/>
      <c r="R64" s="167">
        <f t="shared" si="17"/>
        <v>160</v>
      </c>
      <c r="S64" s="56"/>
      <c r="T64" s="57"/>
    </row>
    <row r="65" spans="1:20" s="54" customFormat="1" ht="17.100000000000001" customHeight="1">
      <c r="A65"/>
      <c r="B65" s="115"/>
      <c r="C65" s="66">
        <v>4303</v>
      </c>
      <c r="D65" s="67" t="s">
        <v>49</v>
      </c>
      <c r="E65" s="60"/>
      <c r="F65" s="160">
        <v>375</v>
      </c>
      <c r="G65" s="64"/>
      <c r="H65" s="330">
        <v>385</v>
      </c>
      <c r="I65" s="250"/>
      <c r="J65" s="347"/>
      <c r="K65" s="233"/>
      <c r="L65" s="167">
        <f t="shared" si="14"/>
        <v>385</v>
      </c>
      <c r="M65" s="65"/>
      <c r="N65" s="167">
        <f t="shared" si="15"/>
        <v>385</v>
      </c>
      <c r="O65" s="176"/>
      <c r="P65" s="167">
        <f t="shared" si="16"/>
        <v>385</v>
      </c>
      <c r="Q65" s="176"/>
      <c r="R65" s="167">
        <f t="shared" si="17"/>
        <v>385</v>
      </c>
      <c r="S65" s="56"/>
      <c r="T65" s="57"/>
    </row>
    <row r="66" spans="1:20" s="54" customFormat="1" ht="17.100000000000001" customHeight="1">
      <c r="A66"/>
      <c r="B66" s="115"/>
      <c r="C66" s="66">
        <v>4304</v>
      </c>
      <c r="D66" s="67" t="s">
        <v>39</v>
      </c>
      <c r="E66" s="60"/>
      <c r="F66" s="160">
        <v>1500</v>
      </c>
      <c r="G66" s="64"/>
      <c r="H66" s="330">
        <f>'[1]Budget-Forecast Comparison'!$M66</f>
        <v>750</v>
      </c>
      <c r="I66" s="250"/>
      <c r="J66" s="347"/>
      <c r="K66" s="233"/>
      <c r="L66" s="167">
        <f t="shared" si="14"/>
        <v>750</v>
      </c>
      <c r="M66" s="65"/>
      <c r="N66" s="167">
        <f t="shared" si="15"/>
        <v>750</v>
      </c>
      <c r="O66" s="176"/>
      <c r="P66" s="167">
        <f t="shared" si="16"/>
        <v>750</v>
      </c>
      <c r="Q66" s="176"/>
      <c r="R66" s="167">
        <f t="shared" si="17"/>
        <v>750</v>
      </c>
      <c r="S66" s="56"/>
      <c r="T66" s="57"/>
    </row>
    <row r="67" spans="1:20" s="54" customFormat="1" ht="17.100000000000001" customHeight="1">
      <c r="A67"/>
      <c r="B67" s="115"/>
      <c r="C67" s="66">
        <v>4305</v>
      </c>
      <c r="D67" s="67" t="s">
        <v>40</v>
      </c>
      <c r="E67" s="60"/>
      <c r="F67" s="160">
        <v>75</v>
      </c>
      <c r="G67" s="64"/>
      <c r="H67" s="329">
        <v>85</v>
      </c>
      <c r="I67" s="250"/>
      <c r="J67" s="347"/>
      <c r="K67" s="233"/>
      <c r="L67" s="167">
        <f t="shared" si="14"/>
        <v>85</v>
      </c>
      <c r="M67" s="65"/>
      <c r="N67" s="168">
        <f t="shared" si="15"/>
        <v>85</v>
      </c>
      <c r="O67" s="176"/>
      <c r="P67" s="167">
        <f t="shared" si="16"/>
        <v>85</v>
      </c>
      <c r="Q67" s="176"/>
      <c r="R67" s="167">
        <f t="shared" si="17"/>
        <v>85</v>
      </c>
      <c r="S67" s="56"/>
      <c r="T67" s="57"/>
    </row>
    <row r="68" spans="1:20" s="54" customFormat="1" ht="17.100000000000001" customHeight="1">
      <c r="A68"/>
      <c r="B68" s="115"/>
      <c r="C68" s="66" t="s">
        <v>80</v>
      </c>
      <c r="D68" s="280" t="s">
        <v>118</v>
      </c>
      <c r="E68" s="60"/>
      <c r="F68" s="160">
        <v>2800</v>
      </c>
      <c r="G68" s="64"/>
      <c r="H68" s="208">
        <v>3000</v>
      </c>
      <c r="I68" s="250"/>
      <c r="J68" s="347"/>
      <c r="K68" s="233"/>
      <c r="L68" s="208">
        <f t="shared" si="14"/>
        <v>3000</v>
      </c>
      <c r="M68" s="65"/>
      <c r="N68" s="208">
        <f t="shared" si="15"/>
        <v>3000</v>
      </c>
      <c r="O68" s="176"/>
      <c r="P68" s="208">
        <f t="shared" si="16"/>
        <v>3000</v>
      </c>
      <c r="Q68" s="176"/>
      <c r="R68" s="208">
        <f t="shared" si="17"/>
        <v>3000</v>
      </c>
      <c r="S68" s="56"/>
      <c r="T68" s="57"/>
    </row>
    <row r="69" spans="1:20" s="54" customFormat="1" ht="17.100000000000001" customHeight="1">
      <c r="A69"/>
      <c r="B69" s="115"/>
      <c r="C69" s="66">
        <v>4307</v>
      </c>
      <c r="D69" s="67" t="s">
        <v>57</v>
      </c>
      <c r="E69" s="60"/>
      <c r="F69" s="160">
        <v>5500</v>
      </c>
      <c r="G69" s="64"/>
      <c r="H69" s="330">
        <v>500</v>
      </c>
      <c r="I69" s="250"/>
      <c r="J69" s="347"/>
      <c r="K69" s="233"/>
      <c r="L69" s="167">
        <f t="shared" si="14"/>
        <v>500</v>
      </c>
      <c r="M69" s="65"/>
      <c r="N69" s="167">
        <f t="shared" si="15"/>
        <v>500</v>
      </c>
      <c r="O69" s="176"/>
      <c r="P69" s="167">
        <f t="shared" si="16"/>
        <v>500</v>
      </c>
      <c r="Q69" s="176"/>
      <c r="R69" s="167">
        <f t="shared" si="17"/>
        <v>500</v>
      </c>
      <c r="S69" s="56"/>
      <c r="T69" s="57"/>
    </row>
    <row r="70" spans="1:20" s="54" customFormat="1" ht="17.100000000000001" customHeight="1">
      <c r="A70"/>
      <c r="B70" s="115"/>
      <c r="C70" s="66">
        <v>4308</v>
      </c>
      <c r="D70" s="67" t="s">
        <v>115</v>
      </c>
      <c r="E70" s="60"/>
      <c r="F70" s="160">
        <v>1263</v>
      </c>
      <c r="G70" s="64"/>
      <c r="H70" s="330">
        <v>1750</v>
      </c>
      <c r="I70" s="250"/>
      <c r="J70" s="347"/>
      <c r="K70" s="233"/>
      <c r="L70" s="167">
        <f t="shared" si="14"/>
        <v>1750</v>
      </c>
      <c r="M70" s="65"/>
      <c r="N70" s="167">
        <f t="shared" si="15"/>
        <v>1750</v>
      </c>
      <c r="O70" s="176"/>
      <c r="P70" s="167">
        <f t="shared" si="16"/>
        <v>1750</v>
      </c>
      <c r="Q70" s="176"/>
      <c r="R70" s="167">
        <f t="shared" si="17"/>
        <v>1750</v>
      </c>
      <c r="S70" s="56"/>
      <c r="T70" s="57"/>
    </row>
    <row r="71" spans="1:20" s="54" customFormat="1" ht="17.100000000000001" customHeight="1">
      <c r="A71"/>
      <c r="B71" s="115"/>
      <c r="C71" s="66">
        <v>4309</v>
      </c>
      <c r="D71" s="67" t="s">
        <v>89</v>
      </c>
      <c r="E71" s="60"/>
      <c r="F71" s="160">
        <v>293</v>
      </c>
      <c r="G71" s="64"/>
      <c r="H71" s="330">
        <v>300</v>
      </c>
      <c r="I71" s="250"/>
      <c r="J71" s="347"/>
      <c r="K71" s="233"/>
      <c r="L71" s="167">
        <f t="shared" si="14"/>
        <v>300</v>
      </c>
      <c r="M71" s="65"/>
      <c r="N71" s="167">
        <f t="shared" si="15"/>
        <v>300</v>
      </c>
      <c r="O71" s="176"/>
      <c r="P71" s="167">
        <f t="shared" si="16"/>
        <v>300</v>
      </c>
      <c r="Q71" s="176"/>
      <c r="R71" s="167">
        <f t="shared" si="17"/>
        <v>300</v>
      </c>
      <c r="S71" s="56"/>
      <c r="T71" s="57"/>
    </row>
    <row r="72" spans="1:20" s="54" customFormat="1" ht="17.100000000000001" customHeight="1">
      <c r="A72"/>
      <c r="B72" s="115"/>
      <c r="C72" s="66">
        <v>4310</v>
      </c>
      <c r="D72" s="67" t="s">
        <v>58</v>
      </c>
      <c r="E72" s="60"/>
      <c r="F72" s="160">
        <v>150</v>
      </c>
      <c r="G72" s="64"/>
      <c r="H72" s="330">
        <v>250</v>
      </c>
      <c r="I72" s="250"/>
      <c r="J72" s="347"/>
      <c r="K72" s="233"/>
      <c r="L72" s="167">
        <f t="shared" si="14"/>
        <v>250</v>
      </c>
      <c r="M72" s="65"/>
      <c r="N72" s="167">
        <f t="shared" si="15"/>
        <v>250</v>
      </c>
      <c r="O72" s="176"/>
      <c r="P72" s="167">
        <f t="shared" si="16"/>
        <v>250</v>
      </c>
      <c r="Q72" s="176"/>
      <c r="R72" s="167">
        <f t="shared" si="17"/>
        <v>250</v>
      </c>
      <c r="S72" s="56"/>
      <c r="T72" s="57"/>
    </row>
    <row r="73" spans="1:20" s="54" customFormat="1" ht="17.100000000000001" customHeight="1">
      <c r="A73"/>
      <c r="B73" s="115"/>
      <c r="C73" s="66">
        <v>4312</v>
      </c>
      <c r="D73" s="67" t="s">
        <v>99</v>
      </c>
      <c r="E73" s="60"/>
      <c r="F73" s="160">
        <v>50</v>
      </c>
      <c r="G73" s="64"/>
      <c r="H73" s="329">
        <v>50</v>
      </c>
      <c r="I73" s="250"/>
      <c r="J73" s="347"/>
      <c r="K73" s="233"/>
      <c r="L73" s="167">
        <f t="shared" si="14"/>
        <v>50</v>
      </c>
      <c r="M73" s="65"/>
      <c r="N73" s="168">
        <f t="shared" si="15"/>
        <v>50</v>
      </c>
      <c r="O73" s="176"/>
      <c r="P73" s="167">
        <f t="shared" si="16"/>
        <v>50</v>
      </c>
      <c r="Q73" s="176"/>
      <c r="R73" s="167">
        <f t="shared" si="17"/>
        <v>50</v>
      </c>
      <c r="S73" s="56"/>
      <c r="T73" s="57"/>
    </row>
    <row r="74" spans="1:20" s="54" customFormat="1" ht="17.100000000000001" customHeight="1">
      <c r="A74"/>
      <c r="B74" s="115"/>
      <c r="C74" s="58"/>
      <c r="D74" s="59" t="s">
        <v>114</v>
      </c>
      <c r="E74" s="60"/>
      <c r="F74" s="162">
        <v>600</v>
      </c>
      <c r="G74" s="64"/>
      <c r="H74" s="329">
        <v>650</v>
      </c>
      <c r="I74" s="250"/>
      <c r="J74" s="347"/>
      <c r="K74" s="233"/>
      <c r="L74" s="167">
        <f t="shared" si="14"/>
        <v>650</v>
      </c>
      <c r="M74" s="65"/>
      <c r="N74" s="168">
        <f t="shared" si="15"/>
        <v>650</v>
      </c>
      <c r="O74" s="176"/>
      <c r="P74" s="167">
        <f t="shared" si="16"/>
        <v>650</v>
      </c>
      <c r="Q74" s="176"/>
      <c r="R74" s="167">
        <f t="shared" si="17"/>
        <v>650</v>
      </c>
      <c r="S74" s="56"/>
      <c r="T74" s="57"/>
    </row>
    <row r="75" spans="1:20" s="54" customFormat="1" ht="17.100000000000001" customHeight="1">
      <c r="A75"/>
      <c r="B75" s="115"/>
      <c r="C75" s="58"/>
      <c r="D75" s="59"/>
      <c r="E75" s="60"/>
      <c r="F75" s="146">
        <f>SUM(F63:F74)</f>
        <v>15856</v>
      </c>
      <c r="G75" s="64"/>
      <c r="H75" s="146">
        <f>SUM(H63:H74)</f>
        <v>11130</v>
      </c>
      <c r="I75" s="253"/>
      <c r="J75" s="347"/>
      <c r="K75" s="234"/>
      <c r="L75" s="146">
        <f t="shared" ref="L75:N75" si="18">SUM(L63:L74)</f>
        <v>11130</v>
      </c>
      <c r="M75" s="147"/>
      <c r="N75" s="146">
        <f t="shared" si="18"/>
        <v>11130</v>
      </c>
      <c r="O75" s="147"/>
      <c r="P75" s="146">
        <f t="shared" ref="P75" si="19">SUM(P63:P74)</f>
        <v>11130</v>
      </c>
      <c r="Q75" s="147"/>
      <c r="R75" s="146">
        <f t="shared" ref="R75" si="20">SUM(R63:R74)</f>
        <v>11130</v>
      </c>
      <c r="S75" s="146">
        <f t="shared" ref="S75" si="21">SUM(S63:S74)</f>
        <v>0</v>
      </c>
      <c r="T75" s="57"/>
    </row>
    <row r="76" spans="1:20" s="54" customFormat="1" ht="17.100000000000001" customHeight="1">
      <c r="A76"/>
      <c r="B76" s="115"/>
      <c r="C76" s="66"/>
      <c r="D76" s="105" t="s">
        <v>96</v>
      </c>
      <c r="E76" s="60"/>
      <c r="F76" s="145"/>
      <c r="G76" s="64"/>
      <c r="H76" s="152"/>
      <c r="I76" s="250"/>
      <c r="J76" s="347"/>
      <c r="K76" s="233"/>
      <c r="L76" s="152"/>
      <c r="M76" s="175"/>
      <c r="N76" s="152"/>
      <c r="O76" s="176"/>
      <c r="P76" s="152"/>
      <c r="Q76" s="176"/>
      <c r="R76" s="152"/>
      <c r="S76" s="56"/>
      <c r="T76" s="57"/>
    </row>
    <row r="77" spans="1:20" s="54" customFormat="1" ht="17.100000000000001" customHeight="1">
      <c r="A77"/>
      <c r="B77" s="115"/>
      <c r="C77" s="66" t="s">
        <v>80</v>
      </c>
      <c r="D77" s="280" t="s">
        <v>97</v>
      </c>
      <c r="E77" s="60"/>
      <c r="F77" s="160">
        <v>0</v>
      </c>
      <c r="G77" s="64"/>
      <c r="H77" s="324">
        <v>70000</v>
      </c>
      <c r="I77" s="260"/>
      <c r="J77" s="347"/>
      <c r="K77" s="239"/>
      <c r="L77" s="208">
        <v>70000</v>
      </c>
      <c r="M77" s="65"/>
      <c r="N77" s="208">
        <v>70000</v>
      </c>
      <c r="O77" s="176"/>
      <c r="P77" s="324">
        <v>70000</v>
      </c>
      <c r="Q77" s="176"/>
      <c r="R77" s="324">
        <v>70000</v>
      </c>
      <c r="S77" s="56"/>
      <c r="T77" s="57"/>
    </row>
    <row r="78" spans="1:20" s="54" customFormat="1" ht="17.100000000000001" customHeight="1">
      <c r="A78"/>
      <c r="B78" s="115"/>
      <c r="C78" s="66">
        <v>4313</v>
      </c>
      <c r="D78" s="207" t="s">
        <v>90</v>
      </c>
      <c r="E78" s="60"/>
      <c r="F78" s="160">
        <v>12070</v>
      </c>
      <c r="G78" s="64"/>
      <c r="H78" s="332">
        <v>0</v>
      </c>
      <c r="I78" s="260"/>
      <c r="J78" s="347"/>
      <c r="K78" s="239"/>
      <c r="L78" s="167">
        <v>0</v>
      </c>
      <c r="M78" s="65"/>
      <c r="N78" s="167">
        <v>0</v>
      </c>
      <c r="O78" s="176"/>
      <c r="P78" s="167">
        <v>0</v>
      </c>
      <c r="Q78" s="176"/>
      <c r="R78" s="167">
        <v>0</v>
      </c>
      <c r="S78" s="56"/>
      <c r="T78" s="57"/>
    </row>
    <row r="79" spans="1:20" s="54" customFormat="1" ht="17.100000000000001" customHeight="1">
      <c r="A79"/>
      <c r="B79" s="115"/>
      <c r="C79" s="66">
        <v>4314</v>
      </c>
      <c r="D79" s="280" t="s">
        <v>91</v>
      </c>
      <c r="E79" s="60"/>
      <c r="F79" s="160">
        <v>0</v>
      </c>
      <c r="G79" s="64"/>
      <c r="H79" s="208">
        <v>4650</v>
      </c>
      <c r="I79" s="250"/>
      <c r="J79" s="347"/>
      <c r="K79" s="233"/>
      <c r="L79" s="208">
        <f>H79</f>
        <v>4650</v>
      </c>
      <c r="M79" s="65"/>
      <c r="N79" s="208">
        <f>H79</f>
        <v>4650</v>
      </c>
      <c r="O79" s="176"/>
      <c r="P79" s="208">
        <f>N79</f>
        <v>4650</v>
      </c>
      <c r="Q79" s="176"/>
      <c r="R79" s="208">
        <f>P79</f>
        <v>4650</v>
      </c>
      <c r="S79" s="56"/>
      <c r="T79" s="57"/>
    </row>
    <row r="80" spans="1:20" s="54" customFormat="1" ht="17.100000000000001" customHeight="1">
      <c r="A80"/>
      <c r="B80" s="115"/>
      <c r="C80" s="66">
        <v>4315</v>
      </c>
      <c r="D80" s="280" t="s">
        <v>92</v>
      </c>
      <c r="E80" s="60"/>
      <c r="F80" s="160">
        <v>0</v>
      </c>
      <c r="G80" s="64"/>
      <c r="H80" s="208">
        <v>3850</v>
      </c>
      <c r="I80" s="250"/>
      <c r="J80" s="347"/>
      <c r="K80" s="233"/>
      <c r="L80" s="208">
        <f>H80</f>
        <v>3850</v>
      </c>
      <c r="M80" s="65"/>
      <c r="N80" s="208">
        <f>H80</f>
        <v>3850</v>
      </c>
      <c r="O80" s="176"/>
      <c r="P80" s="208">
        <f>N80</f>
        <v>3850</v>
      </c>
      <c r="Q80" s="176"/>
      <c r="R80" s="208">
        <f>P80</f>
        <v>3850</v>
      </c>
      <c r="S80" s="56"/>
      <c r="T80" s="57"/>
    </row>
    <row r="81" spans="1:20" s="54" customFormat="1" ht="17.100000000000001" customHeight="1">
      <c r="A81"/>
      <c r="B81" s="115"/>
      <c r="C81" s="66"/>
      <c r="D81" s="67"/>
      <c r="E81" s="60"/>
      <c r="F81" s="145"/>
      <c r="G81" s="152"/>
      <c r="H81" s="145"/>
      <c r="I81" s="250"/>
      <c r="J81" s="347"/>
      <c r="K81" s="233"/>
      <c r="L81" s="145"/>
      <c r="M81" s="175"/>
      <c r="N81" s="145"/>
      <c r="O81" s="176"/>
      <c r="P81" s="145"/>
      <c r="Q81" s="176"/>
      <c r="R81" s="145"/>
      <c r="S81" s="56"/>
      <c r="T81" s="57"/>
    </row>
    <row r="82" spans="1:20" s="54" customFormat="1" ht="17.100000000000001" customHeight="1">
      <c r="A82"/>
      <c r="B82" s="115"/>
      <c r="C82" s="66"/>
      <c r="D82" s="280" t="s">
        <v>120</v>
      </c>
      <c r="E82" s="60"/>
      <c r="F82" s="160">
        <v>0</v>
      </c>
      <c r="G82" s="64"/>
      <c r="H82" s="330">
        <v>0</v>
      </c>
      <c r="I82" s="250"/>
      <c r="J82" s="347"/>
      <c r="K82" s="233"/>
      <c r="L82" s="208">
        <v>6184.62</v>
      </c>
      <c r="M82" s="214">
        <v>10</v>
      </c>
      <c r="N82" s="208">
        <v>8040.01</v>
      </c>
      <c r="O82" s="214">
        <v>10</v>
      </c>
      <c r="P82" s="208">
        <v>7421.55</v>
      </c>
      <c r="Q82" s="214">
        <v>10</v>
      </c>
      <c r="R82" s="208">
        <v>5029.5600000000004</v>
      </c>
      <c r="S82" s="56"/>
      <c r="T82" s="215">
        <v>15</v>
      </c>
    </row>
    <row r="83" spans="1:20" s="54" customFormat="1" ht="9.9" customHeight="1">
      <c r="A83"/>
      <c r="B83" s="115"/>
      <c r="C83" s="66"/>
      <c r="D83" s="67"/>
      <c r="E83" s="60"/>
      <c r="F83" s="145"/>
      <c r="G83" s="64"/>
      <c r="H83" s="145"/>
      <c r="I83" s="250"/>
      <c r="J83" s="347"/>
      <c r="K83" s="233"/>
      <c r="L83" s="145"/>
      <c r="M83" s="175"/>
      <c r="N83" s="145"/>
      <c r="O83" s="176"/>
      <c r="P83" s="145"/>
      <c r="Q83" s="176"/>
      <c r="R83" s="145"/>
      <c r="S83" s="56"/>
      <c r="T83" s="57"/>
    </row>
    <row r="84" spans="1:20" s="54" customFormat="1" ht="17.100000000000001" customHeight="1">
      <c r="A84"/>
      <c r="B84" s="115"/>
      <c r="C84" s="71"/>
      <c r="D84" s="72"/>
      <c r="E84" s="60"/>
      <c r="F84" s="146">
        <f>SUM(F77:F83)</f>
        <v>12070</v>
      </c>
      <c r="G84" s="64"/>
      <c r="H84" s="146">
        <f t="shared" ref="H84:R84" si="22">SUM(H77:H83)</f>
        <v>78500</v>
      </c>
      <c r="I84" s="253"/>
      <c r="J84" s="347"/>
      <c r="K84" s="235"/>
      <c r="L84" s="146">
        <f t="shared" ref="L84" si="23">SUM(L77:L83)</f>
        <v>84684.62</v>
      </c>
      <c r="M84" s="175"/>
      <c r="N84" s="146">
        <f t="shared" si="22"/>
        <v>86540.01</v>
      </c>
      <c r="O84" s="176"/>
      <c r="P84" s="146">
        <f t="shared" si="22"/>
        <v>85921.55</v>
      </c>
      <c r="Q84" s="176"/>
      <c r="R84" s="146">
        <f t="shared" si="22"/>
        <v>83529.56</v>
      </c>
      <c r="S84" s="56"/>
      <c r="T84" s="57"/>
    </row>
    <row r="85" spans="1:20" s="54" customFormat="1" ht="9" customHeight="1">
      <c r="A85"/>
      <c r="B85" s="115"/>
      <c r="C85" s="58"/>
      <c r="D85" s="73"/>
      <c r="E85" s="60"/>
      <c r="F85" s="147"/>
      <c r="G85" s="69"/>
      <c r="H85" s="147"/>
      <c r="I85" s="253"/>
      <c r="J85" s="347"/>
      <c r="K85" s="235"/>
      <c r="L85" s="147"/>
      <c r="M85" s="181"/>
      <c r="N85" s="147"/>
      <c r="O85" s="182"/>
      <c r="P85" s="147"/>
      <c r="Q85" s="182"/>
      <c r="R85" s="147"/>
      <c r="S85" s="56"/>
      <c r="T85" s="57"/>
    </row>
    <row r="86" spans="1:20" s="54" customFormat="1" ht="17.100000000000001" customHeight="1">
      <c r="A86"/>
      <c r="B86" s="115"/>
      <c r="C86" s="66">
        <v>4800</v>
      </c>
      <c r="D86" s="67" t="s">
        <v>67</v>
      </c>
      <c r="E86" s="60"/>
      <c r="F86" s="163">
        <f>'[1]Budget-Forecast Comparison'!$K76</f>
        <v>250</v>
      </c>
      <c r="G86" s="64"/>
      <c r="H86" s="333">
        <v>1000</v>
      </c>
      <c r="I86" s="250"/>
      <c r="J86" s="347"/>
      <c r="K86" s="233"/>
      <c r="L86" s="170">
        <f>H86</f>
        <v>1000</v>
      </c>
      <c r="M86" s="65"/>
      <c r="N86" s="170">
        <f>H86</f>
        <v>1000</v>
      </c>
      <c r="O86" s="176"/>
      <c r="P86" s="170">
        <f>N86</f>
        <v>1000</v>
      </c>
      <c r="Q86" s="176"/>
      <c r="R86" s="170">
        <f>P86</f>
        <v>1000</v>
      </c>
      <c r="S86" s="56"/>
      <c r="T86" s="57"/>
    </row>
    <row r="87" spans="1:20" s="1" customFormat="1" ht="9.75" customHeight="1" thickBot="1">
      <c r="A87"/>
      <c r="B87" s="24"/>
      <c r="C87" s="10"/>
      <c r="D87" s="8"/>
      <c r="E87" s="8"/>
      <c r="F87" s="20"/>
      <c r="G87" s="20"/>
      <c r="H87" s="148"/>
      <c r="I87" s="261"/>
      <c r="J87" s="347"/>
      <c r="K87" s="232"/>
      <c r="L87" s="148"/>
      <c r="M87" s="20"/>
      <c r="N87" s="148"/>
      <c r="O87" s="148"/>
      <c r="P87" s="148"/>
      <c r="Q87" s="148"/>
      <c r="R87" s="148"/>
      <c r="S87" s="8"/>
      <c r="T87" s="9"/>
    </row>
    <row r="88" spans="1:20" s="278" customFormat="1" ht="24.9" customHeight="1" thickBot="1">
      <c r="A88" s="2"/>
      <c r="B88" s="269"/>
      <c r="C88" s="270"/>
      <c r="D88" s="279" t="s">
        <v>110</v>
      </c>
      <c r="E88" s="271"/>
      <c r="F88" s="327">
        <f>SUM(F86+F84+F75+F55+F51+F47+F33+F11)</f>
        <v>68801</v>
      </c>
      <c r="G88" s="272"/>
      <c r="H88" s="327">
        <f>SUM(H86+H84+H75+H55+H51+H47+H33+H11)</f>
        <v>149540</v>
      </c>
      <c r="I88" s="273"/>
      <c r="J88" s="349"/>
      <c r="K88" s="274"/>
      <c r="L88" s="327">
        <f>SUM(L86+L84+L75+L55+L51+L47+L33+L11)</f>
        <v>155724.62</v>
      </c>
      <c r="M88" s="272"/>
      <c r="N88" s="327">
        <f>SUM(N86+N84+N75+N55+N51+N47+N33+N11)</f>
        <v>157580.01</v>
      </c>
      <c r="O88" s="275"/>
      <c r="P88" s="327">
        <f>SUM(P86+P84+P75+P55+P51+P47+P33+P11)</f>
        <v>156961.54999999999</v>
      </c>
      <c r="Q88" s="275"/>
      <c r="R88" s="327">
        <f>SUM(R86+R84+R75+R55+R51+R47+R33+R11)</f>
        <v>154569.56</v>
      </c>
      <c r="S88" s="276"/>
      <c r="T88" s="277"/>
    </row>
    <row r="89" spans="1:20" s="1" customFormat="1" ht="5.0999999999999996" customHeight="1" thickBot="1">
      <c r="A89"/>
      <c r="B89" s="25"/>
      <c r="C89" s="22"/>
      <c r="D89" s="144" t="s">
        <v>61</v>
      </c>
      <c r="E89" s="13"/>
      <c r="F89" s="7"/>
      <c r="G89" s="7"/>
      <c r="H89" s="7"/>
      <c r="I89" s="262"/>
      <c r="J89" s="347"/>
      <c r="K89" s="240"/>
      <c r="L89" s="7"/>
      <c r="M89" s="7"/>
      <c r="N89" s="7"/>
      <c r="O89" s="197"/>
      <c r="P89" s="7"/>
      <c r="Q89" s="197"/>
      <c r="R89" s="7"/>
      <c r="S89" s="13"/>
      <c r="T89" s="12"/>
    </row>
    <row r="90" spans="1:20" s="1" customFormat="1" ht="15" customHeight="1" thickTop="1" thickBot="1">
      <c r="A90"/>
      <c r="B90" s="135"/>
      <c r="C90" s="138"/>
      <c r="D90" s="13"/>
      <c r="E90" s="136"/>
      <c r="F90" s="137"/>
      <c r="G90" s="137"/>
      <c r="H90" s="137"/>
      <c r="I90" s="198"/>
      <c r="J90" s="347"/>
      <c r="K90" s="199"/>
      <c r="L90" s="137"/>
      <c r="M90" s="137"/>
      <c r="N90" s="137"/>
      <c r="O90" s="198"/>
      <c r="P90" s="137"/>
      <c r="Q90" s="198"/>
      <c r="R90" s="137"/>
      <c r="S90" s="8"/>
      <c r="T90" s="136"/>
    </row>
    <row r="91" spans="1:20" s="1" customFormat="1" ht="9.9" customHeight="1" thickTop="1">
      <c r="A91"/>
      <c r="B91" s="4"/>
      <c r="C91" s="26"/>
      <c r="D91" s="27"/>
      <c r="E91" s="18"/>
      <c r="F91" s="28"/>
      <c r="G91" s="17"/>
      <c r="H91" s="28"/>
      <c r="I91" s="246"/>
      <c r="J91" s="347"/>
      <c r="K91" s="268"/>
      <c r="L91" s="28"/>
      <c r="M91" s="17"/>
      <c r="N91" s="28"/>
      <c r="O91" s="199"/>
      <c r="P91" s="28"/>
      <c r="Q91" s="199"/>
      <c r="R91" s="28"/>
      <c r="S91" s="18"/>
      <c r="T91" s="19"/>
    </row>
    <row r="92" spans="1:20" s="95" customFormat="1" ht="15.9" customHeight="1">
      <c r="A92"/>
      <c r="B92" s="112"/>
      <c r="C92" s="89"/>
      <c r="D92" s="90"/>
      <c r="E92" s="91"/>
      <c r="F92" s="157" t="s">
        <v>70</v>
      </c>
      <c r="G92" s="88"/>
      <c r="H92" s="223" t="s">
        <v>46</v>
      </c>
      <c r="I92" s="256"/>
      <c r="J92" s="347"/>
      <c r="K92" s="231"/>
      <c r="L92" s="87" t="s">
        <v>46</v>
      </c>
      <c r="M92" s="92"/>
      <c r="N92" s="87" t="s">
        <v>46</v>
      </c>
      <c r="O92" s="188"/>
      <c r="P92" s="87" t="s">
        <v>46</v>
      </c>
      <c r="Q92" s="188"/>
      <c r="R92" s="87" t="s">
        <v>46</v>
      </c>
      <c r="S92" s="93"/>
      <c r="T92" s="94"/>
    </row>
    <row r="93" spans="1:20" s="95" customFormat="1" ht="15.9" customHeight="1">
      <c r="A93"/>
      <c r="B93" s="112"/>
      <c r="C93" s="96" t="s">
        <v>47</v>
      </c>
      <c r="D93" s="385" t="s">
        <v>43</v>
      </c>
      <c r="E93" s="88"/>
      <c r="F93" s="158" t="s">
        <v>64</v>
      </c>
      <c r="G93" s="88"/>
      <c r="H93" s="224" t="s">
        <v>1</v>
      </c>
      <c r="I93" s="256"/>
      <c r="J93" s="347"/>
      <c r="K93" s="231"/>
      <c r="L93" s="88" t="s">
        <v>1</v>
      </c>
      <c r="M93" s="92"/>
      <c r="N93" s="88" t="s">
        <v>1</v>
      </c>
      <c r="O93" s="188"/>
      <c r="P93" s="88" t="s">
        <v>1</v>
      </c>
      <c r="Q93" s="188"/>
      <c r="R93" s="88" t="s">
        <v>1</v>
      </c>
      <c r="S93" s="93"/>
      <c r="T93" s="94"/>
    </row>
    <row r="94" spans="1:20" s="95" customFormat="1" ht="15.9" customHeight="1">
      <c r="A94"/>
      <c r="B94" s="112"/>
      <c r="C94" s="97"/>
      <c r="D94" s="98"/>
      <c r="E94" s="91"/>
      <c r="F94" s="159" t="s">
        <v>86</v>
      </c>
      <c r="G94" s="88"/>
      <c r="H94" s="225" t="s">
        <v>87</v>
      </c>
      <c r="I94" s="256"/>
      <c r="J94" s="347"/>
      <c r="K94" s="231"/>
      <c r="L94" s="99" t="s">
        <v>87</v>
      </c>
      <c r="M94" s="92"/>
      <c r="N94" s="99" t="s">
        <v>87</v>
      </c>
      <c r="O94" s="188"/>
      <c r="P94" s="99" t="s">
        <v>87</v>
      </c>
      <c r="Q94" s="188"/>
      <c r="R94" s="99" t="s">
        <v>87</v>
      </c>
      <c r="S94" s="93"/>
      <c r="T94" s="94"/>
    </row>
    <row r="95" spans="1:20" s="1" customFormat="1" ht="9.9" customHeight="1">
      <c r="A95"/>
      <c r="B95" s="24"/>
      <c r="C95" s="38"/>
      <c r="D95" s="14"/>
      <c r="E95" s="15"/>
      <c r="F95" s="150"/>
      <c r="G95" s="16"/>
      <c r="H95" s="150"/>
      <c r="I95" s="257"/>
      <c r="J95" s="347"/>
      <c r="K95" s="241"/>
      <c r="L95" s="150"/>
      <c r="M95" s="184"/>
      <c r="N95" s="150"/>
      <c r="O95" s="185"/>
      <c r="P95" s="150"/>
      <c r="Q95" s="185"/>
      <c r="R95" s="150"/>
      <c r="S95" s="8"/>
      <c r="T95" s="9"/>
    </row>
    <row r="96" spans="1:20" s="54" customFormat="1" ht="20.100000000000001" customHeight="1">
      <c r="A96"/>
      <c r="B96" s="115"/>
      <c r="C96" s="76">
        <v>1076</v>
      </c>
      <c r="D96" s="323" t="s">
        <v>44</v>
      </c>
      <c r="E96" s="61"/>
      <c r="F96" s="346">
        <v>62000</v>
      </c>
      <c r="G96" s="64"/>
      <c r="H96" s="357">
        <v>62000</v>
      </c>
      <c r="I96" s="253"/>
      <c r="J96" s="347"/>
      <c r="K96" s="235"/>
      <c r="L96" s="325">
        <v>93000</v>
      </c>
      <c r="M96" s="74"/>
      <c r="N96" s="325">
        <v>93000</v>
      </c>
      <c r="O96" s="182"/>
      <c r="P96" s="325">
        <v>98000</v>
      </c>
      <c r="Q96" s="182"/>
      <c r="R96" s="325">
        <v>98000</v>
      </c>
      <c r="S96" s="56"/>
      <c r="T96" s="57"/>
    </row>
    <row r="97" spans="1:20" s="54" customFormat="1" ht="20.100000000000001" customHeight="1">
      <c r="A97"/>
      <c r="B97" s="115"/>
      <c r="C97" s="58"/>
      <c r="D97" s="323" t="s">
        <v>98</v>
      </c>
      <c r="E97" s="61"/>
      <c r="F97" s="346">
        <v>0</v>
      </c>
      <c r="G97" s="64"/>
      <c r="H97" s="358">
        <v>0</v>
      </c>
      <c r="I97" s="253"/>
      <c r="J97" s="347"/>
      <c r="K97" s="235"/>
      <c r="L97" s="325">
        <v>50000</v>
      </c>
      <c r="M97" s="74"/>
      <c r="N97" s="325">
        <v>65000</v>
      </c>
      <c r="O97" s="182"/>
      <c r="P97" s="325">
        <v>60000</v>
      </c>
      <c r="Q97" s="182"/>
      <c r="R97" s="325">
        <v>55000</v>
      </c>
      <c r="S97" s="56"/>
      <c r="T97" s="57"/>
    </row>
    <row r="98" spans="1:20" s="54" customFormat="1" ht="17.100000000000001" customHeight="1">
      <c r="A98"/>
      <c r="B98" s="115"/>
      <c r="C98" s="58">
        <v>1000</v>
      </c>
      <c r="D98" s="67" t="s">
        <v>93</v>
      </c>
      <c r="E98" s="61"/>
      <c r="F98" s="160">
        <v>289</v>
      </c>
      <c r="G98" s="64"/>
      <c r="H98" s="330">
        <f>'[1]Budget-Forecast Comparison'!$M88</f>
        <v>0</v>
      </c>
      <c r="I98" s="250"/>
      <c r="J98" s="347"/>
      <c r="K98" s="233"/>
      <c r="L98" s="167">
        <f t="shared" ref="L98:L103" si="24">H98</f>
        <v>0</v>
      </c>
      <c r="M98" s="65"/>
      <c r="N98" s="167">
        <f>'[1]Budget-Forecast Comparison'!$M88</f>
        <v>0</v>
      </c>
      <c r="O98" s="176"/>
      <c r="P98" s="167">
        <f t="shared" ref="P98:P103" si="25">H98</f>
        <v>0</v>
      </c>
      <c r="Q98" s="176"/>
      <c r="R98" s="167">
        <f t="shared" ref="R98:R103" si="26">H98</f>
        <v>0</v>
      </c>
      <c r="S98" s="56"/>
      <c r="T98" s="57"/>
    </row>
    <row r="99" spans="1:20" s="54" customFormat="1" ht="17.100000000000001" customHeight="1">
      <c r="A99"/>
      <c r="B99" s="115"/>
      <c r="C99" s="77">
        <v>1078</v>
      </c>
      <c r="D99" s="67" t="s">
        <v>94</v>
      </c>
      <c r="E99" s="61"/>
      <c r="F99" s="160">
        <v>0</v>
      </c>
      <c r="G99" s="64"/>
      <c r="H99" s="330">
        <f>'[1]Budget-Forecast Comparison'!$M89</f>
        <v>0</v>
      </c>
      <c r="I99" s="250"/>
      <c r="J99" s="347"/>
      <c r="K99" s="233"/>
      <c r="L99" s="167">
        <f t="shared" si="24"/>
        <v>0</v>
      </c>
      <c r="M99" s="65"/>
      <c r="N99" s="167">
        <f>'[1]Budget-Forecast Comparison'!$M89</f>
        <v>0</v>
      </c>
      <c r="O99" s="176"/>
      <c r="P99" s="167">
        <f t="shared" si="25"/>
        <v>0</v>
      </c>
      <c r="Q99" s="176"/>
      <c r="R99" s="167">
        <f t="shared" si="26"/>
        <v>0</v>
      </c>
      <c r="S99" s="56"/>
      <c r="T99" s="57"/>
    </row>
    <row r="100" spans="1:20" s="54" customFormat="1" ht="17.100000000000001" customHeight="1">
      <c r="A100"/>
      <c r="B100" s="115"/>
      <c r="C100" s="77">
        <v>1080</v>
      </c>
      <c r="D100" s="67" t="s">
        <v>71</v>
      </c>
      <c r="E100" s="61"/>
      <c r="F100" s="160">
        <v>0</v>
      </c>
      <c r="G100" s="64"/>
      <c r="H100" s="330">
        <f>'[1]Budget-Forecast Comparison'!$M90</f>
        <v>0</v>
      </c>
      <c r="I100" s="250"/>
      <c r="J100" s="347"/>
      <c r="K100" s="233"/>
      <c r="L100" s="167">
        <f t="shared" si="24"/>
        <v>0</v>
      </c>
      <c r="M100" s="65"/>
      <c r="N100" s="167">
        <f>'[1]Budget-Forecast Comparison'!$M90</f>
        <v>0</v>
      </c>
      <c r="O100" s="176"/>
      <c r="P100" s="167">
        <f t="shared" si="25"/>
        <v>0</v>
      </c>
      <c r="Q100" s="176"/>
      <c r="R100" s="167">
        <f t="shared" si="26"/>
        <v>0</v>
      </c>
      <c r="S100" s="56"/>
      <c r="T100" s="57"/>
    </row>
    <row r="101" spans="1:20" s="54" customFormat="1" ht="17.100000000000001" customHeight="1">
      <c r="A101"/>
      <c r="B101" s="115"/>
      <c r="C101" s="77">
        <v>1081</v>
      </c>
      <c r="D101" s="133" t="s">
        <v>77</v>
      </c>
      <c r="E101" s="61"/>
      <c r="F101" s="160">
        <v>3850</v>
      </c>
      <c r="G101" s="64"/>
      <c r="H101" s="330">
        <v>0</v>
      </c>
      <c r="I101" s="250"/>
      <c r="J101" s="347"/>
      <c r="K101" s="233"/>
      <c r="L101" s="167">
        <f t="shared" si="24"/>
        <v>0</v>
      </c>
      <c r="M101" s="65"/>
      <c r="N101" s="167">
        <f>H101</f>
        <v>0</v>
      </c>
      <c r="O101" s="176"/>
      <c r="P101" s="167">
        <f t="shared" si="25"/>
        <v>0</v>
      </c>
      <c r="Q101" s="176"/>
      <c r="R101" s="167">
        <f t="shared" si="26"/>
        <v>0</v>
      </c>
      <c r="S101" s="56"/>
      <c r="T101" s="57"/>
    </row>
    <row r="102" spans="1:20" s="54" customFormat="1" ht="17.100000000000001" customHeight="1">
      <c r="A102"/>
      <c r="B102" s="115"/>
      <c r="C102" s="66">
        <v>1092</v>
      </c>
      <c r="D102" s="67" t="s">
        <v>69</v>
      </c>
      <c r="E102" s="61"/>
      <c r="F102" s="160">
        <v>1000</v>
      </c>
      <c r="G102" s="64"/>
      <c r="H102" s="330">
        <v>1000</v>
      </c>
      <c r="I102" s="250"/>
      <c r="J102" s="347"/>
      <c r="K102" s="233"/>
      <c r="L102" s="167">
        <f t="shared" si="24"/>
        <v>1000</v>
      </c>
      <c r="M102" s="65"/>
      <c r="N102" s="167">
        <f>H102</f>
        <v>1000</v>
      </c>
      <c r="O102" s="176"/>
      <c r="P102" s="167">
        <f t="shared" si="25"/>
        <v>1000</v>
      </c>
      <c r="Q102" s="176"/>
      <c r="R102" s="167">
        <f t="shared" si="26"/>
        <v>1000</v>
      </c>
      <c r="S102" s="56"/>
      <c r="T102" s="57"/>
    </row>
    <row r="103" spans="1:20" s="54" customFormat="1" ht="17.100000000000001" customHeight="1" thickBot="1">
      <c r="A103"/>
      <c r="B103" s="115"/>
      <c r="C103" s="66">
        <v>1093</v>
      </c>
      <c r="D103" s="67" t="s">
        <v>45</v>
      </c>
      <c r="E103" s="61"/>
      <c r="F103" s="160">
        <v>10</v>
      </c>
      <c r="G103" s="64"/>
      <c r="H103" s="330">
        <v>10</v>
      </c>
      <c r="I103" s="250"/>
      <c r="J103" s="347"/>
      <c r="K103" s="233"/>
      <c r="L103" s="167">
        <f t="shared" si="24"/>
        <v>10</v>
      </c>
      <c r="M103" s="65"/>
      <c r="N103" s="167">
        <f>H103</f>
        <v>10</v>
      </c>
      <c r="O103" s="176"/>
      <c r="P103" s="167">
        <f t="shared" si="25"/>
        <v>10</v>
      </c>
      <c r="Q103" s="176"/>
      <c r="R103" s="167">
        <f t="shared" si="26"/>
        <v>10</v>
      </c>
      <c r="S103" s="56"/>
      <c r="T103" s="57"/>
    </row>
    <row r="104" spans="1:20" s="278" customFormat="1" ht="24.9" customHeight="1" thickTop="1" thickBot="1">
      <c r="A104" s="2"/>
      <c r="B104" s="269"/>
      <c r="C104" s="281"/>
      <c r="D104" s="282" t="s">
        <v>62</v>
      </c>
      <c r="E104" s="276"/>
      <c r="F104" s="328">
        <f>SUM(F96:F103)</f>
        <v>67149</v>
      </c>
      <c r="G104" s="272"/>
      <c r="H104" s="328">
        <f>SUM(H96:H103)</f>
        <v>63010</v>
      </c>
      <c r="I104" s="273"/>
      <c r="J104" s="349"/>
      <c r="K104" s="274"/>
      <c r="L104" s="328">
        <f>SUM(L96:L103)</f>
        <v>144010</v>
      </c>
      <c r="M104" s="275"/>
      <c r="N104" s="328">
        <f>SUM(N96:N103)</f>
        <v>159010</v>
      </c>
      <c r="O104" s="275"/>
      <c r="P104" s="328">
        <f>SUM(P96:P103)</f>
        <v>159010</v>
      </c>
      <c r="Q104" s="275"/>
      <c r="R104" s="328">
        <f>SUM(R96:R103)</f>
        <v>154010</v>
      </c>
      <c r="S104" s="276"/>
      <c r="T104" s="277"/>
    </row>
    <row r="105" spans="1:20" s="1" customFormat="1" ht="9.9" customHeight="1" thickTop="1" thickBot="1">
      <c r="A105"/>
      <c r="B105" s="24"/>
      <c r="C105" s="10"/>
      <c r="D105" s="8"/>
      <c r="E105" s="8"/>
      <c r="F105" s="3"/>
      <c r="G105" s="3"/>
      <c r="H105" s="3"/>
      <c r="I105" s="248"/>
      <c r="J105" s="347"/>
      <c r="K105" s="241"/>
      <c r="L105" s="3"/>
      <c r="M105" s="3"/>
      <c r="N105" s="3"/>
      <c r="O105" s="200"/>
      <c r="P105" s="3"/>
      <c r="Q105" s="200"/>
      <c r="R105" s="3"/>
      <c r="S105" s="8"/>
      <c r="T105" s="9"/>
    </row>
    <row r="106" spans="1:20" s="278" customFormat="1" ht="30" customHeight="1" thickTop="1" thickBot="1">
      <c r="A106" s="2"/>
      <c r="B106" s="269"/>
      <c r="C106" s="270"/>
      <c r="D106" s="359" t="s">
        <v>50</v>
      </c>
      <c r="E106" s="276"/>
      <c r="F106" s="360">
        <f>F104-F88</f>
        <v>-1652</v>
      </c>
      <c r="G106" s="361"/>
      <c r="H106" s="360">
        <f>H104-H88</f>
        <v>-86530</v>
      </c>
      <c r="I106" s="362"/>
      <c r="J106" s="363"/>
      <c r="K106" s="364"/>
      <c r="L106" s="360">
        <f>L104-L88</f>
        <v>-11714.619999999995</v>
      </c>
      <c r="M106" s="361"/>
      <c r="N106" s="360">
        <f>N104-N88</f>
        <v>1429.9899999999907</v>
      </c>
      <c r="O106" s="365"/>
      <c r="P106" s="360">
        <f>P104-P88</f>
        <v>2048.4500000000116</v>
      </c>
      <c r="Q106" s="365"/>
      <c r="R106" s="360">
        <f>R104-R88</f>
        <v>-559.55999999999767</v>
      </c>
      <c r="S106" s="276"/>
      <c r="T106" s="277"/>
    </row>
    <row r="107" spans="1:20" s="1" customFormat="1" ht="16.5" customHeight="1" thickTop="1" thickBot="1">
      <c r="A107"/>
      <c r="B107" s="24"/>
      <c r="C107" s="10"/>
      <c r="D107" s="46" t="s">
        <v>60</v>
      </c>
      <c r="E107" s="8"/>
      <c r="F107" s="33">
        <f>F106/F104</f>
        <v>-2.4602004497460871E-2</v>
      </c>
      <c r="G107" s="21"/>
      <c r="H107" s="33">
        <f>H106/H104</f>
        <v>-1.3732740834788129</v>
      </c>
      <c r="I107" s="258"/>
      <c r="J107" s="347"/>
      <c r="K107" s="242"/>
      <c r="L107" s="33">
        <f>L106/L104</f>
        <v>-8.1345878758419518E-2</v>
      </c>
      <c r="M107" s="21"/>
      <c r="N107" s="33">
        <f>N106/N104</f>
        <v>8.9930821960882371E-3</v>
      </c>
      <c r="O107" s="201"/>
      <c r="P107" s="33">
        <f>P106/P104</f>
        <v>1.288252311175405E-2</v>
      </c>
      <c r="Q107" s="201"/>
      <c r="R107" s="33">
        <f>R106/R104</f>
        <v>-3.6332705668462935E-3</v>
      </c>
      <c r="S107" s="8"/>
      <c r="T107" s="9"/>
    </row>
    <row r="108" spans="1:20" s="54" customFormat="1" ht="8.1" customHeight="1" thickTop="1">
      <c r="A108"/>
      <c r="B108" s="209"/>
      <c r="C108" s="210"/>
      <c r="D108" s="121"/>
      <c r="E108" s="121"/>
      <c r="F108" s="211"/>
      <c r="G108" s="212"/>
      <c r="H108" s="211"/>
      <c r="I108" s="211"/>
      <c r="J108" s="347"/>
      <c r="K108" s="211"/>
      <c r="L108" s="213"/>
      <c r="M108" s="212"/>
      <c r="N108" s="213"/>
      <c r="O108" s="180"/>
      <c r="P108" s="213"/>
      <c r="Q108" s="180"/>
      <c r="R108" s="213"/>
      <c r="S108" s="121"/>
      <c r="T108" s="121"/>
    </row>
    <row r="109" spans="1:20" s="54" customFormat="1" ht="8.1" customHeight="1" thickBot="1">
      <c r="A109"/>
      <c r="B109" s="131"/>
      <c r="C109" s="132"/>
      <c r="D109" s="129"/>
      <c r="E109" s="129"/>
      <c r="F109" s="134"/>
      <c r="G109" s="128"/>
      <c r="H109" s="155"/>
      <c r="I109" s="155"/>
      <c r="J109" s="347"/>
      <c r="K109" s="182"/>
      <c r="L109" s="134"/>
      <c r="M109" s="128"/>
      <c r="N109" s="134"/>
      <c r="O109" s="178"/>
      <c r="P109" s="134"/>
      <c r="Q109" s="178"/>
      <c r="R109" s="134"/>
      <c r="S109" s="129"/>
      <c r="T109" s="129"/>
    </row>
    <row r="110" spans="1:20" s="1" customFormat="1" ht="9.9" customHeight="1" thickTop="1">
      <c r="A110"/>
      <c r="B110" s="4"/>
      <c r="C110" s="18"/>
      <c r="D110" s="18"/>
      <c r="E110" s="18"/>
      <c r="F110" s="17"/>
      <c r="G110" s="17"/>
      <c r="H110" s="17"/>
      <c r="I110" s="246"/>
      <c r="J110" s="347"/>
      <c r="K110" s="268"/>
      <c r="L110" s="17"/>
      <c r="M110" s="17"/>
      <c r="N110" s="17"/>
      <c r="O110" s="199"/>
      <c r="P110" s="17"/>
      <c r="Q110" s="199"/>
      <c r="R110" s="17"/>
      <c r="S110" s="18"/>
      <c r="T110" s="19"/>
    </row>
    <row r="111" spans="1:20" s="95" customFormat="1" ht="15" customHeight="1">
      <c r="A111"/>
      <c r="B111" s="112"/>
      <c r="C111" s="89"/>
      <c r="D111" s="90"/>
      <c r="E111" s="91"/>
      <c r="F111" s="157" t="s">
        <v>70</v>
      </c>
      <c r="G111" s="87"/>
      <c r="H111" s="226" t="s">
        <v>70</v>
      </c>
      <c r="I111" s="247"/>
      <c r="J111" s="347"/>
      <c r="K111" s="243"/>
      <c r="L111" s="186" t="s">
        <v>70</v>
      </c>
      <c r="M111" s="187"/>
      <c r="N111" s="186" t="s">
        <v>70</v>
      </c>
      <c r="O111" s="188"/>
      <c r="P111" s="186" t="s">
        <v>70</v>
      </c>
      <c r="Q111" s="188"/>
      <c r="R111" s="186" t="s">
        <v>70</v>
      </c>
      <c r="S111" s="93"/>
      <c r="T111" s="94"/>
    </row>
    <row r="112" spans="1:20" s="95" customFormat="1" ht="15" customHeight="1">
      <c r="A112"/>
      <c r="B112" s="112"/>
      <c r="C112" s="100"/>
      <c r="D112" s="386" t="s">
        <v>59</v>
      </c>
      <c r="E112" s="91"/>
      <c r="F112" s="158" t="s">
        <v>65</v>
      </c>
      <c r="G112" s="88"/>
      <c r="H112" s="227" t="s">
        <v>65</v>
      </c>
      <c r="I112" s="247"/>
      <c r="J112" s="347"/>
      <c r="K112" s="243"/>
      <c r="L112" s="189" t="s">
        <v>65</v>
      </c>
      <c r="M112" s="187"/>
      <c r="N112" s="189" t="s">
        <v>65</v>
      </c>
      <c r="O112" s="188"/>
      <c r="P112" s="189" t="s">
        <v>65</v>
      </c>
      <c r="Q112" s="188"/>
      <c r="R112" s="189" t="s">
        <v>65</v>
      </c>
      <c r="S112" s="93"/>
      <c r="T112" s="94"/>
    </row>
    <row r="113" spans="1:20" s="95" customFormat="1" ht="15" customHeight="1">
      <c r="A113"/>
      <c r="B113" s="112"/>
      <c r="C113" s="101"/>
      <c r="D113" s="102"/>
      <c r="E113" s="88"/>
      <c r="F113" s="229" t="s">
        <v>73</v>
      </c>
      <c r="G113" s="88"/>
      <c r="H113" s="228" t="s">
        <v>109</v>
      </c>
      <c r="I113" s="247"/>
      <c r="J113" s="347"/>
      <c r="K113" s="243"/>
      <c r="L113" s="190" t="s">
        <v>109</v>
      </c>
      <c r="M113" s="187"/>
      <c r="N113" s="190" t="s">
        <v>109</v>
      </c>
      <c r="O113" s="188"/>
      <c r="P113" s="190" t="s">
        <v>109</v>
      </c>
      <c r="Q113" s="188"/>
      <c r="R113" s="190" t="s">
        <v>109</v>
      </c>
      <c r="S113" s="93"/>
      <c r="T113" s="94"/>
    </row>
    <row r="114" spans="1:20" s="1" customFormat="1" ht="14.1" customHeight="1">
      <c r="A114"/>
      <c r="B114" s="24"/>
      <c r="C114" s="8"/>
      <c r="D114" s="8"/>
      <c r="E114" s="8"/>
      <c r="F114" s="3"/>
      <c r="G114" s="3"/>
      <c r="H114" s="3"/>
      <c r="I114" s="248"/>
      <c r="J114" s="347"/>
      <c r="K114" s="241"/>
      <c r="L114" s="3"/>
      <c r="M114" s="3"/>
      <c r="N114" s="3"/>
      <c r="O114" s="200"/>
      <c r="P114" s="3"/>
      <c r="Q114" s="200"/>
      <c r="R114" s="3"/>
      <c r="S114" s="8"/>
      <c r="T114" s="9"/>
    </row>
    <row r="115" spans="1:20" customFormat="1" ht="5.0999999999999996" customHeight="1">
      <c r="B115" s="35"/>
      <c r="C115" s="36"/>
      <c r="D115" s="37"/>
      <c r="E115" s="15"/>
      <c r="F115" s="166"/>
      <c r="G115" s="15"/>
      <c r="H115" s="166"/>
      <c r="I115" s="249"/>
      <c r="J115" s="347"/>
      <c r="K115" s="244"/>
      <c r="L115" s="166"/>
      <c r="M115" s="193"/>
      <c r="N115" s="166"/>
      <c r="O115" s="194"/>
      <c r="P115" s="166"/>
      <c r="Q115" s="194"/>
      <c r="R115" s="166"/>
      <c r="T115" s="34"/>
    </row>
    <row r="116" spans="1:20" s="79" customFormat="1" ht="17.100000000000001" customHeight="1">
      <c r="A116"/>
      <c r="B116" s="113"/>
      <c r="C116" s="81"/>
      <c r="D116" s="141" t="s">
        <v>54</v>
      </c>
      <c r="E116" s="60"/>
      <c r="F116" s="145">
        <v>4772</v>
      </c>
      <c r="G116" s="60"/>
      <c r="H116" s="145">
        <v>3305</v>
      </c>
      <c r="I116" s="250"/>
      <c r="J116" s="347"/>
      <c r="K116" s="233"/>
      <c r="L116" s="145">
        <v>3305</v>
      </c>
      <c r="M116" s="191"/>
      <c r="N116" s="145">
        <f>H116</f>
        <v>3305</v>
      </c>
      <c r="O116" s="192"/>
      <c r="P116" s="145">
        <f>N116</f>
        <v>3305</v>
      </c>
      <c r="Q116" s="192"/>
      <c r="R116" s="145">
        <f>P116</f>
        <v>3305</v>
      </c>
      <c r="T116" s="80"/>
    </row>
    <row r="117" spans="1:20" s="79" customFormat="1" ht="17.100000000000001" customHeight="1">
      <c r="A117"/>
      <c r="B117" s="113"/>
      <c r="C117" s="81"/>
      <c r="D117" s="83" t="s">
        <v>66</v>
      </c>
      <c r="F117" s="145">
        <f>'[2]Budget-Forecast Comparison Q2'!$K$108</f>
        <v>-1467</v>
      </c>
      <c r="G117" s="62"/>
      <c r="H117" s="149">
        <f>H136-H116-H134</f>
        <v>-78455</v>
      </c>
      <c r="I117" s="251"/>
      <c r="J117" s="347"/>
      <c r="K117" s="233"/>
      <c r="L117" s="149">
        <f>L136-L116-L134</f>
        <v>-3639.6199999999953</v>
      </c>
      <c r="M117" s="183"/>
      <c r="N117" s="149">
        <f>N136-N116-N134</f>
        <v>1583.9899999999907</v>
      </c>
      <c r="O117" s="183"/>
      <c r="P117" s="149">
        <f>P136-P116-P134</f>
        <v>2736.4500000000116</v>
      </c>
      <c r="Q117" s="183"/>
      <c r="R117" s="149">
        <f>R136-R116-R134</f>
        <v>2570.4400000000023</v>
      </c>
      <c r="T117" s="80"/>
    </row>
    <row r="118" spans="1:20" s="79" customFormat="1" ht="17.100000000000001" customHeight="1">
      <c r="A118"/>
      <c r="B118" s="113"/>
      <c r="C118" s="81"/>
      <c r="D118" s="84"/>
      <c r="F118" s="164">
        <f>SUM(F116:F117)</f>
        <v>3305</v>
      </c>
      <c r="G118" s="62"/>
      <c r="H118" s="334">
        <f>SUM(H116:H117)</f>
        <v>-75150</v>
      </c>
      <c r="I118" s="252"/>
      <c r="J118" s="347"/>
      <c r="K118" s="235"/>
      <c r="L118" s="171">
        <f>SUM(L116:L117)</f>
        <v>-334.61999999999534</v>
      </c>
      <c r="M118" s="62"/>
      <c r="N118" s="171">
        <f>SUM(N116:N117)</f>
        <v>4888.9899999999907</v>
      </c>
      <c r="O118" s="183"/>
      <c r="P118" s="171">
        <f>SUM(P116:P117)</f>
        <v>6041.4500000000116</v>
      </c>
      <c r="Q118" s="183"/>
      <c r="R118" s="171">
        <f>SUM(R116:R117)</f>
        <v>5875.4400000000023</v>
      </c>
      <c r="T118" s="80"/>
    </row>
    <row r="119" spans="1:20" s="79" customFormat="1" ht="17.100000000000001" customHeight="1">
      <c r="A119"/>
      <c r="B119" s="113"/>
      <c r="C119" s="81"/>
      <c r="D119" s="141" t="s">
        <v>104</v>
      </c>
      <c r="E119" s="60"/>
      <c r="F119" s="145"/>
      <c r="G119" s="60"/>
      <c r="H119" s="145"/>
      <c r="I119" s="250"/>
      <c r="J119" s="347"/>
      <c r="K119" s="233"/>
      <c r="L119" s="145"/>
      <c r="M119" s="191"/>
      <c r="N119" s="145"/>
      <c r="O119" s="192"/>
      <c r="P119" s="145"/>
      <c r="Q119" s="192"/>
      <c r="R119" s="145"/>
      <c r="T119" s="80"/>
    </row>
    <row r="120" spans="1:20" s="79" customFormat="1" ht="17.100000000000001" customHeight="1">
      <c r="A120"/>
      <c r="B120" s="113"/>
      <c r="C120" s="81"/>
      <c r="D120" s="82" t="s">
        <v>41</v>
      </c>
      <c r="E120" s="60"/>
      <c r="F120" s="145">
        <v>500</v>
      </c>
      <c r="G120" s="60"/>
      <c r="H120" s="330">
        <f>'[1]Budget-Forecast Comparison'!$M109</f>
        <v>0</v>
      </c>
      <c r="I120" s="250"/>
      <c r="J120" s="347"/>
      <c r="K120" s="233"/>
      <c r="L120" s="167">
        <f>'[1]Budget-Forecast Comparison'!$M109</f>
        <v>0</v>
      </c>
      <c r="M120" s="61"/>
      <c r="N120" s="167">
        <f>'[1]Budget-Forecast Comparison'!$M109</f>
        <v>0</v>
      </c>
      <c r="O120" s="192"/>
      <c r="P120" s="167">
        <f>'[1]Budget-Forecast Comparison'!$M109</f>
        <v>0</v>
      </c>
      <c r="Q120" s="192"/>
      <c r="R120" s="167">
        <f>'[1]Budget-Forecast Comparison'!$M109</f>
        <v>0</v>
      </c>
      <c r="T120" s="80"/>
    </row>
    <row r="121" spans="1:20" s="79" customFormat="1" ht="17.100000000000001" customHeight="1">
      <c r="A121"/>
      <c r="B121" s="113"/>
      <c r="C121" s="81"/>
      <c r="D121" s="82" t="s">
        <v>42</v>
      </c>
      <c r="E121" s="60"/>
      <c r="F121" s="145">
        <v>4000</v>
      </c>
      <c r="G121" s="60"/>
      <c r="H121" s="330">
        <f>'[1]Budget-Forecast Comparison'!$M110</f>
        <v>4000</v>
      </c>
      <c r="I121" s="250"/>
      <c r="J121" s="347"/>
      <c r="K121" s="233"/>
      <c r="L121" s="167">
        <f>'[1]Budget-Forecast Comparison'!$M110</f>
        <v>4000</v>
      </c>
      <c r="M121" s="61"/>
      <c r="N121" s="167">
        <f>'[1]Budget-Forecast Comparison'!$M110</f>
        <v>4000</v>
      </c>
      <c r="O121" s="192"/>
      <c r="P121" s="167">
        <f>'[1]Budget-Forecast Comparison'!$M110</f>
        <v>4000</v>
      </c>
      <c r="Q121" s="192"/>
      <c r="R121" s="167">
        <f>'[1]Budget-Forecast Comparison'!$M110</f>
        <v>4000</v>
      </c>
      <c r="T121" s="80"/>
    </row>
    <row r="122" spans="1:20" s="79" customFormat="1" ht="17.100000000000001" customHeight="1">
      <c r="A122"/>
      <c r="B122" s="113"/>
      <c r="C122" s="81"/>
      <c r="D122" s="82" t="s">
        <v>53</v>
      </c>
      <c r="E122" s="60"/>
      <c r="F122" s="145">
        <v>5000</v>
      </c>
      <c r="G122" s="60"/>
      <c r="H122" s="330">
        <f>'[1]Budget-Forecast Comparison'!$M111</f>
        <v>5000</v>
      </c>
      <c r="I122" s="250"/>
      <c r="J122" s="347"/>
      <c r="K122" s="233"/>
      <c r="L122" s="167">
        <f>'[1]Budget-Forecast Comparison'!$M111</f>
        <v>5000</v>
      </c>
      <c r="M122" s="61"/>
      <c r="N122" s="167">
        <f>'[1]Budget-Forecast Comparison'!$M111</f>
        <v>5000</v>
      </c>
      <c r="O122" s="192"/>
      <c r="P122" s="167">
        <f>'[1]Budget-Forecast Comparison'!$M111</f>
        <v>5000</v>
      </c>
      <c r="Q122" s="192"/>
      <c r="R122" s="167">
        <f>'[1]Budget-Forecast Comparison'!$M111</f>
        <v>5000</v>
      </c>
      <c r="T122" s="80"/>
    </row>
    <row r="123" spans="1:20" s="79" customFormat="1" ht="17.100000000000001" customHeight="1">
      <c r="A123"/>
      <c r="B123" s="113"/>
      <c r="C123" s="81"/>
      <c r="D123" s="82" t="s">
        <v>55</v>
      </c>
      <c r="E123" s="60"/>
      <c r="F123" s="145">
        <v>250</v>
      </c>
      <c r="G123" s="60"/>
      <c r="H123" s="330">
        <f>'[1]Budget-Forecast Comparison'!$M112</f>
        <v>500</v>
      </c>
      <c r="I123" s="250"/>
      <c r="J123" s="347"/>
      <c r="K123" s="233"/>
      <c r="L123" s="167">
        <f>'[1]Budget-Forecast Comparison'!$M112</f>
        <v>500</v>
      </c>
      <c r="M123" s="61"/>
      <c r="N123" s="167">
        <f>'[1]Budget-Forecast Comparison'!$M112</f>
        <v>500</v>
      </c>
      <c r="O123" s="192"/>
      <c r="P123" s="167">
        <f>'[1]Budget-Forecast Comparison'!$M112</f>
        <v>500</v>
      </c>
      <c r="Q123" s="192"/>
      <c r="R123" s="167">
        <f>'[1]Budget-Forecast Comparison'!$M112</f>
        <v>500</v>
      </c>
      <c r="T123" s="80"/>
    </row>
    <row r="124" spans="1:20" s="79" customFormat="1" ht="17.100000000000001" customHeight="1">
      <c r="A124"/>
      <c r="B124" s="113"/>
      <c r="C124" s="142"/>
      <c r="D124" s="85" t="s">
        <v>71</v>
      </c>
      <c r="E124" s="60"/>
      <c r="F124" s="145">
        <v>0</v>
      </c>
      <c r="G124" s="60"/>
      <c r="H124" s="330">
        <v>0</v>
      </c>
      <c r="I124" s="250"/>
      <c r="J124" s="347"/>
      <c r="K124" s="233"/>
      <c r="L124" s="167">
        <v>0</v>
      </c>
      <c r="M124" s="61"/>
      <c r="N124" s="167">
        <v>0</v>
      </c>
      <c r="O124" s="192"/>
      <c r="P124" s="167">
        <v>0</v>
      </c>
      <c r="Q124" s="192"/>
      <c r="R124" s="167">
        <v>0</v>
      </c>
      <c r="T124" s="80"/>
    </row>
    <row r="125" spans="1:20" s="79" customFormat="1" ht="17.100000000000001" customHeight="1">
      <c r="A125"/>
      <c r="B125" s="113"/>
      <c r="C125" s="142"/>
      <c r="D125" s="326" t="s">
        <v>126</v>
      </c>
      <c r="E125" s="60"/>
      <c r="F125" s="145">
        <v>0</v>
      </c>
      <c r="G125" s="60"/>
      <c r="H125" s="330">
        <v>0</v>
      </c>
      <c r="I125" s="250"/>
      <c r="J125" s="347"/>
      <c r="K125" s="233"/>
      <c r="L125" s="208">
        <v>0</v>
      </c>
      <c r="M125" s="61"/>
      <c r="N125" s="208">
        <v>7921</v>
      </c>
      <c r="O125" s="192"/>
      <c r="P125" s="208">
        <v>7387</v>
      </c>
      <c r="Q125" s="192"/>
      <c r="R125" s="208">
        <v>4945</v>
      </c>
      <c r="T125" s="80"/>
    </row>
    <row r="126" spans="1:20" s="79" customFormat="1" ht="9.9" customHeight="1">
      <c r="A126"/>
      <c r="B126" s="113"/>
      <c r="C126" s="142"/>
      <c r="D126" s="85"/>
      <c r="E126" s="60"/>
      <c r="F126" s="145"/>
      <c r="G126" s="60"/>
      <c r="H126" s="145"/>
      <c r="I126" s="250"/>
      <c r="J126" s="347"/>
      <c r="K126" s="233"/>
      <c r="L126" s="145"/>
      <c r="M126" s="191"/>
      <c r="N126" s="145"/>
      <c r="O126" s="192"/>
      <c r="P126" s="145"/>
      <c r="Q126" s="192"/>
      <c r="R126" s="145"/>
      <c r="T126" s="80"/>
    </row>
    <row r="127" spans="1:20" s="79" customFormat="1" ht="17.100000000000001" customHeight="1">
      <c r="A127"/>
      <c r="B127" s="113"/>
      <c r="C127" s="142"/>
      <c r="D127" s="84" t="s">
        <v>105</v>
      </c>
      <c r="E127" s="60"/>
      <c r="F127" s="145"/>
      <c r="G127" s="60"/>
      <c r="H127" s="145"/>
      <c r="I127" s="250"/>
      <c r="J127" s="347"/>
      <c r="K127" s="233"/>
      <c r="L127" s="145"/>
      <c r="M127" s="191"/>
      <c r="N127" s="145"/>
      <c r="O127" s="192"/>
      <c r="P127" s="145"/>
      <c r="Q127" s="192"/>
      <c r="R127" s="145"/>
      <c r="T127" s="80"/>
    </row>
    <row r="128" spans="1:20" s="79" customFormat="1" ht="17.100000000000001" customHeight="1">
      <c r="A128"/>
      <c r="B128" s="113"/>
      <c r="C128" s="142"/>
      <c r="D128" s="205" t="s">
        <v>117</v>
      </c>
      <c r="E128" s="60"/>
      <c r="F128" s="145">
        <v>0</v>
      </c>
      <c r="G128" s="60"/>
      <c r="H128" s="330">
        <v>1000</v>
      </c>
      <c r="I128" s="250"/>
      <c r="J128" s="350"/>
      <c r="K128" s="233"/>
      <c r="L128" s="167">
        <f>$H$128</f>
        <v>1000</v>
      </c>
      <c r="M128" s="61"/>
      <c r="N128" s="167">
        <f>$H$128</f>
        <v>1000</v>
      </c>
      <c r="O128" s="192"/>
      <c r="P128" s="167">
        <v>1000</v>
      </c>
      <c r="Q128" s="192"/>
      <c r="R128" s="167">
        <v>1000</v>
      </c>
      <c r="T128" s="80"/>
    </row>
    <row r="129" spans="1:239" s="79" customFormat="1" ht="17.100000000000001" customHeight="1">
      <c r="A129"/>
      <c r="B129" s="113"/>
      <c r="C129" s="142"/>
      <c r="D129" s="206" t="s">
        <v>116</v>
      </c>
      <c r="E129" s="60"/>
      <c r="F129" s="145">
        <v>3850</v>
      </c>
      <c r="G129" s="60"/>
      <c r="H129" s="330">
        <v>0</v>
      </c>
      <c r="I129" s="250"/>
      <c r="J129" s="347"/>
      <c r="K129" s="233"/>
      <c r="L129" s="167">
        <f>$H$130</f>
        <v>0</v>
      </c>
      <c r="M129" s="191"/>
      <c r="N129" s="167">
        <f>$H$130</f>
        <v>0</v>
      </c>
      <c r="O129" s="192"/>
      <c r="P129" s="167">
        <f>$H$130</f>
        <v>0</v>
      </c>
      <c r="Q129" s="192"/>
      <c r="R129" s="167">
        <f>$H$130</f>
        <v>0</v>
      </c>
      <c r="T129" s="80"/>
    </row>
    <row r="130" spans="1:239" s="79" customFormat="1" ht="17.100000000000001" customHeight="1">
      <c r="A130"/>
      <c r="B130" s="113"/>
      <c r="C130" s="142"/>
      <c r="D130" s="207" t="s">
        <v>97</v>
      </c>
      <c r="E130" s="60"/>
      <c r="F130" s="145">
        <v>0</v>
      </c>
      <c r="G130" s="60"/>
      <c r="H130" s="330">
        <v>0</v>
      </c>
      <c r="I130" s="250"/>
      <c r="J130" s="347"/>
      <c r="K130" s="233"/>
      <c r="L130" s="167">
        <f>$H$130</f>
        <v>0</v>
      </c>
      <c r="M130" s="191"/>
      <c r="N130" s="167">
        <f>$H$130</f>
        <v>0</v>
      </c>
      <c r="O130" s="192"/>
      <c r="P130" s="167">
        <f>$H$130</f>
        <v>0</v>
      </c>
      <c r="Q130" s="192"/>
      <c r="R130" s="167">
        <f>$H$130</f>
        <v>0</v>
      </c>
      <c r="T130" s="80"/>
    </row>
    <row r="131" spans="1:239" s="79" customFormat="1" ht="17.100000000000001" customHeight="1">
      <c r="A131"/>
      <c r="B131" s="113"/>
      <c r="C131" s="142"/>
      <c r="D131" s="207" t="s">
        <v>106</v>
      </c>
      <c r="E131" s="60"/>
      <c r="F131" s="145">
        <v>0</v>
      </c>
      <c r="G131" s="60"/>
      <c r="H131" s="330">
        <v>0</v>
      </c>
      <c r="I131" s="250"/>
      <c r="J131" s="350"/>
      <c r="K131" s="233"/>
      <c r="L131" s="167">
        <f>$H$131</f>
        <v>0</v>
      </c>
      <c r="M131" s="61"/>
      <c r="N131" s="167">
        <v>0</v>
      </c>
      <c r="O131" s="192"/>
      <c r="P131" s="167">
        <v>0</v>
      </c>
      <c r="Q131" s="192"/>
      <c r="R131" s="167">
        <v>0</v>
      </c>
      <c r="T131" s="80"/>
    </row>
    <row r="132" spans="1:239" s="79" customFormat="1" ht="17.100000000000001" customHeight="1">
      <c r="A132"/>
      <c r="B132" s="113"/>
      <c r="C132" s="77"/>
      <c r="D132" s="207" t="s">
        <v>91</v>
      </c>
      <c r="E132" s="60"/>
      <c r="F132" s="145">
        <v>5000</v>
      </c>
      <c r="G132" s="60"/>
      <c r="H132" s="330">
        <v>0</v>
      </c>
      <c r="I132" s="250"/>
      <c r="J132" s="347"/>
      <c r="K132" s="233"/>
      <c r="L132" s="167">
        <f>$H$132</f>
        <v>0</v>
      </c>
      <c r="M132" s="191"/>
      <c r="N132" s="167">
        <f>$H$132</f>
        <v>0</v>
      </c>
      <c r="O132" s="192"/>
      <c r="P132" s="167">
        <f>$H$132</f>
        <v>0</v>
      </c>
      <c r="Q132" s="192"/>
      <c r="R132" s="167">
        <f>$H$132</f>
        <v>0</v>
      </c>
      <c r="T132" s="80"/>
    </row>
    <row r="133" spans="1:239" s="79" customFormat="1" ht="9.9" customHeight="1">
      <c r="A133"/>
      <c r="B133" s="113"/>
      <c r="C133" s="78"/>
      <c r="D133" s="86"/>
      <c r="E133" s="60"/>
      <c r="F133" s="145"/>
      <c r="G133" s="60"/>
      <c r="H133" s="149"/>
      <c r="I133" s="250"/>
      <c r="J133" s="347"/>
      <c r="K133" s="233"/>
      <c r="L133" s="149"/>
      <c r="M133" s="191"/>
      <c r="N133" s="149"/>
      <c r="O133" s="192"/>
      <c r="P133" s="149"/>
      <c r="Q133" s="192"/>
      <c r="R133" s="149"/>
      <c r="T133" s="80"/>
    </row>
    <row r="134" spans="1:239" s="79" customFormat="1" ht="17.100000000000001" customHeight="1">
      <c r="A134"/>
      <c r="B134" s="113"/>
      <c r="C134" s="78"/>
      <c r="D134" s="107" t="s">
        <v>78</v>
      </c>
      <c r="E134" s="60"/>
      <c r="F134" s="165">
        <f>SUM(F120:F132)</f>
        <v>18600</v>
      </c>
      <c r="G134" s="60"/>
      <c r="H134" s="68">
        <f>SUM(H120:H133)</f>
        <v>10500</v>
      </c>
      <c r="I134" s="253"/>
      <c r="J134" s="347"/>
      <c r="K134" s="235"/>
      <c r="L134" s="169">
        <f>SUM(L120:L133)</f>
        <v>10500</v>
      </c>
      <c r="M134" s="61"/>
      <c r="N134" s="169">
        <f>SUM(N120:N133)</f>
        <v>18421</v>
      </c>
      <c r="O134" s="192"/>
      <c r="P134" s="169">
        <f>SUM(P120:P133)</f>
        <v>17887</v>
      </c>
      <c r="Q134" s="192"/>
      <c r="R134" s="169">
        <f>SUM(R120:R133)</f>
        <v>15445</v>
      </c>
      <c r="T134" s="80"/>
    </row>
    <row r="135" spans="1:239" customFormat="1" ht="9.9" customHeight="1" thickBot="1">
      <c r="B135" s="35"/>
      <c r="C135" s="44"/>
      <c r="D135" s="45"/>
      <c r="E135" s="15"/>
      <c r="F135" s="53"/>
      <c r="G135" s="50"/>
      <c r="H135" s="51"/>
      <c r="I135" s="254"/>
      <c r="J135" s="347"/>
      <c r="K135" s="232"/>
      <c r="L135" s="51"/>
      <c r="M135" s="52"/>
      <c r="N135" s="51"/>
      <c r="O135" s="202"/>
      <c r="P135" s="51"/>
      <c r="Q135" s="202"/>
      <c r="R135" s="51"/>
      <c r="T135" s="34"/>
    </row>
    <row r="136" spans="1:239" s="110" customFormat="1" ht="30" customHeight="1" thickTop="1" thickBot="1">
      <c r="A136"/>
      <c r="B136" s="114"/>
      <c r="C136" s="108"/>
      <c r="D136" s="366" t="s">
        <v>95</v>
      </c>
      <c r="E136" s="109"/>
      <c r="F136" s="367">
        <f>'[2]Budget-Forecast Comparison NOV'!$K$121</f>
        <v>21880</v>
      </c>
      <c r="G136" s="368"/>
      <c r="H136" s="360">
        <f>F136+H106</f>
        <v>-64650</v>
      </c>
      <c r="I136" s="362"/>
      <c r="J136" s="369"/>
      <c r="K136" s="364"/>
      <c r="L136" s="360">
        <f>F136+L106</f>
        <v>10165.380000000005</v>
      </c>
      <c r="M136" s="370"/>
      <c r="N136" s="360">
        <f>F136+N106</f>
        <v>23309.989999999991</v>
      </c>
      <c r="O136" s="371"/>
      <c r="P136" s="360">
        <f>F136+P106</f>
        <v>23928.450000000012</v>
      </c>
      <c r="Q136" s="371"/>
      <c r="R136" s="360">
        <f>F136+R106</f>
        <v>21320.440000000002</v>
      </c>
      <c r="T136" s="111"/>
    </row>
    <row r="137" spans="1:239" s="1" customFormat="1" ht="15" customHeight="1" thickTop="1" thickBot="1">
      <c r="A137"/>
      <c r="B137" s="39"/>
      <c r="C137" s="42"/>
      <c r="D137" s="40"/>
      <c r="E137" s="40"/>
      <c r="F137" s="41"/>
      <c r="G137" s="42"/>
      <c r="H137" s="41"/>
      <c r="I137" s="255"/>
      <c r="J137" s="347"/>
      <c r="K137" s="245"/>
      <c r="L137" s="41"/>
      <c r="M137" s="42"/>
      <c r="N137" s="41"/>
      <c r="O137" s="203"/>
      <c r="P137" s="41"/>
      <c r="Q137" s="203"/>
      <c r="R137" s="41"/>
      <c r="S137" s="42"/>
      <c r="T137" s="43"/>
      <c r="U137"/>
    </row>
    <row r="138" spans="1:239" ht="20.100000000000001" customHeight="1" thickTop="1" thickBot="1">
      <c r="B138" s="47"/>
      <c r="C138" s="5"/>
      <c r="G138" s="5"/>
      <c r="S138" s="5"/>
      <c r="T138" s="5"/>
    </row>
    <row r="139" spans="1:239" s="284" customFormat="1" ht="20.100000000000001" customHeight="1" thickTop="1" thickBot="1">
      <c r="A139" s="283"/>
      <c r="C139" s="95"/>
      <c r="D139" s="285" t="s">
        <v>111</v>
      </c>
      <c r="E139" s="286"/>
      <c r="F139" s="384">
        <v>35510</v>
      </c>
      <c r="G139" s="95"/>
      <c r="H139" s="337" t="s">
        <v>128</v>
      </c>
      <c r="I139" s="287"/>
      <c r="J139" s="351"/>
      <c r="K139" s="287"/>
      <c r="L139" s="335" t="s">
        <v>100</v>
      </c>
      <c r="M139" s="55"/>
      <c r="N139" s="335" t="s">
        <v>101</v>
      </c>
      <c r="O139" s="336"/>
      <c r="P139" s="335" t="s">
        <v>102</v>
      </c>
      <c r="Q139" s="336"/>
      <c r="R139" s="335" t="s">
        <v>103</v>
      </c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5"/>
      <c r="CZ139" s="95"/>
      <c r="DA139" s="95"/>
      <c r="DB139" s="95"/>
      <c r="DC139" s="95"/>
      <c r="DD139" s="95"/>
      <c r="DE139" s="95"/>
      <c r="DF139" s="95"/>
      <c r="DG139" s="95"/>
      <c r="DH139" s="95"/>
      <c r="DI139" s="95"/>
      <c r="DJ139" s="95"/>
      <c r="DK139" s="95"/>
      <c r="DL139" s="95"/>
      <c r="DM139" s="95"/>
      <c r="DN139" s="95"/>
      <c r="DO139" s="95"/>
      <c r="DP139" s="95"/>
      <c r="DQ139" s="95"/>
      <c r="DR139" s="95"/>
      <c r="DS139" s="95"/>
      <c r="DT139" s="95"/>
      <c r="DU139" s="95"/>
      <c r="DV139" s="95"/>
      <c r="DW139" s="95"/>
      <c r="DX139" s="95"/>
      <c r="DY139" s="95"/>
      <c r="DZ139" s="95"/>
      <c r="EA139" s="95"/>
      <c r="EB139" s="95"/>
      <c r="EC139" s="95"/>
      <c r="ED139" s="95"/>
      <c r="EE139" s="95"/>
      <c r="EF139" s="95"/>
      <c r="EG139" s="95"/>
      <c r="EH139" s="95"/>
      <c r="EI139" s="95"/>
      <c r="EJ139" s="95"/>
      <c r="EK139" s="95"/>
      <c r="EL139" s="95"/>
      <c r="EM139" s="95"/>
      <c r="EN139" s="95"/>
      <c r="EO139" s="95"/>
      <c r="EP139" s="95"/>
      <c r="EQ139" s="95"/>
      <c r="ER139" s="95"/>
      <c r="ES139" s="95"/>
      <c r="ET139" s="95"/>
      <c r="EU139" s="95"/>
      <c r="EV139" s="95"/>
      <c r="EW139" s="95"/>
      <c r="EX139" s="95"/>
      <c r="EY139" s="95"/>
      <c r="EZ139" s="95"/>
      <c r="FA139" s="95"/>
      <c r="FB139" s="95"/>
      <c r="FC139" s="95"/>
      <c r="FD139" s="95"/>
      <c r="FE139" s="95"/>
      <c r="FF139" s="95"/>
      <c r="FG139" s="95"/>
      <c r="FH139" s="95"/>
      <c r="FI139" s="95"/>
      <c r="FJ139" s="95"/>
      <c r="FK139" s="95"/>
      <c r="FL139" s="95"/>
      <c r="FM139" s="95"/>
      <c r="FN139" s="95"/>
      <c r="FO139" s="95"/>
      <c r="FP139" s="95"/>
      <c r="FQ139" s="95"/>
      <c r="FR139" s="95"/>
      <c r="FS139" s="95"/>
      <c r="FT139" s="95"/>
      <c r="FU139" s="95"/>
      <c r="FV139" s="95"/>
      <c r="FW139" s="95"/>
      <c r="FX139" s="95"/>
      <c r="FY139" s="95"/>
      <c r="FZ139" s="95"/>
      <c r="GA139" s="95"/>
      <c r="GB139" s="95"/>
      <c r="GC139" s="95"/>
      <c r="GD139" s="95"/>
      <c r="GE139" s="95"/>
      <c r="GF139" s="95"/>
      <c r="GG139" s="95"/>
      <c r="GH139" s="95"/>
      <c r="GI139" s="95"/>
      <c r="GJ139" s="95"/>
      <c r="GK139" s="95"/>
      <c r="GL139" s="95"/>
      <c r="GM139" s="95"/>
      <c r="GN139" s="95"/>
      <c r="GO139" s="95"/>
      <c r="GP139" s="95"/>
      <c r="GQ139" s="95"/>
      <c r="GR139" s="95"/>
      <c r="GS139" s="95"/>
      <c r="GT139" s="95"/>
      <c r="GU139" s="95"/>
      <c r="GV139" s="95"/>
      <c r="GW139" s="95"/>
      <c r="GX139" s="95"/>
      <c r="GY139" s="95"/>
      <c r="GZ139" s="95"/>
      <c r="HA139" s="95"/>
      <c r="HB139" s="95"/>
      <c r="HC139" s="95"/>
      <c r="HD139" s="95"/>
      <c r="HE139" s="95"/>
      <c r="HF139" s="95"/>
      <c r="HG139" s="95"/>
      <c r="HH139" s="95"/>
      <c r="HI139" s="95"/>
      <c r="HJ139" s="95"/>
      <c r="HK139" s="95"/>
      <c r="HL139" s="95"/>
      <c r="HM139" s="95"/>
      <c r="HN139" s="95"/>
      <c r="HO139" s="95"/>
      <c r="HP139" s="95"/>
      <c r="HQ139" s="95"/>
      <c r="HR139" s="95"/>
      <c r="HS139" s="95"/>
      <c r="HT139" s="95"/>
      <c r="HU139" s="95"/>
      <c r="HV139" s="95"/>
      <c r="HW139" s="95"/>
      <c r="HX139" s="95"/>
      <c r="HY139" s="95"/>
      <c r="HZ139" s="95"/>
      <c r="IA139" s="95"/>
      <c r="IB139" s="95"/>
      <c r="IC139" s="95"/>
      <c r="ID139" s="95"/>
      <c r="IE139" s="95"/>
    </row>
    <row r="140" spans="1:239" s="284" customFormat="1" ht="20.100000000000001" customHeight="1" thickTop="1" thickBot="1">
      <c r="A140" s="283"/>
      <c r="C140" s="95"/>
      <c r="D140" s="288" t="s">
        <v>112</v>
      </c>
      <c r="E140" s="289"/>
      <c r="F140" s="383">
        <f>F136-F139</f>
        <v>-13630</v>
      </c>
      <c r="G140" s="95"/>
      <c r="H140" s="337" t="s">
        <v>129</v>
      </c>
      <c r="I140" s="287"/>
      <c r="J140" s="351"/>
      <c r="K140" s="287"/>
      <c r="L140" s="337" t="s">
        <v>131</v>
      </c>
      <c r="M140" s="338"/>
      <c r="N140" s="337" t="s">
        <v>130</v>
      </c>
      <c r="O140" s="339"/>
      <c r="P140" s="337" t="s">
        <v>132</v>
      </c>
      <c r="Q140" s="339"/>
      <c r="R140" s="337" t="s">
        <v>133</v>
      </c>
      <c r="S140" s="20"/>
      <c r="T140" s="20"/>
      <c r="U140" s="20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5"/>
      <c r="CW140" s="95"/>
      <c r="CX140" s="95"/>
      <c r="CY140" s="95"/>
      <c r="CZ140" s="95"/>
      <c r="DA140" s="95"/>
      <c r="DB140" s="95"/>
      <c r="DC140" s="95"/>
      <c r="DD140" s="95"/>
      <c r="DE140" s="95"/>
      <c r="DF140" s="95"/>
      <c r="DG140" s="95"/>
      <c r="DH140" s="95"/>
      <c r="DI140" s="95"/>
      <c r="DJ140" s="95"/>
      <c r="DK140" s="95"/>
      <c r="DL140" s="95"/>
      <c r="DM140" s="95"/>
      <c r="DN140" s="95"/>
      <c r="DO140" s="95"/>
      <c r="DP140" s="95"/>
      <c r="DQ140" s="95"/>
      <c r="DR140" s="95"/>
      <c r="DS140" s="95"/>
      <c r="DT140" s="95"/>
      <c r="DU140" s="95"/>
      <c r="DV140" s="95"/>
      <c r="DW140" s="95"/>
      <c r="DX140" s="95"/>
      <c r="DY140" s="95"/>
      <c r="DZ140" s="95"/>
      <c r="EA140" s="95"/>
      <c r="EB140" s="95"/>
      <c r="EC140" s="95"/>
      <c r="ED140" s="95"/>
      <c r="EE140" s="95"/>
      <c r="EF140" s="95"/>
      <c r="EG140" s="95"/>
      <c r="EH140" s="95"/>
      <c r="EI140" s="95"/>
      <c r="EJ140" s="95"/>
      <c r="EK140" s="95"/>
      <c r="EL140" s="95"/>
      <c r="EM140" s="95"/>
      <c r="EN140" s="95"/>
      <c r="EO140" s="95"/>
      <c r="EP140" s="95"/>
      <c r="EQ140" s="95"/>
      <c r="ER140" s="95"/>
      <c r="ES140" s="95"/>
      <c r="ET140" s="95"/>
      <c r="EU140" s="95"/>
      <c r="EV140" s="95"/>
      <c r="EW140" s="95"/>
      <c r="EX140" s="95"/>
      <c r="EY140" s="95"/>
      <c r="EZ140" s="95"/>
      <c r="FA140" s="95"/>
      <c r="FB140" s="95"/>
      <c r="FC140" s="95"/>
      <c r="FD140" s="95"/>
      <c r="FE140" s="95"/>
      <c r="FF140" s="95"/>
      <c r="FG140" s="95"/>
      <c r="FH140" s="95"/>
      <c r="FI140" s="95"/>
      <c r="FJ140" s="95"/>
      <c r="FK140" s="95"/>
      <c r="FL140" s="95"/>
      <c r="FM140" s="95"/>
      <c r="FN140" s="95"/>
      <c r="FO140" s="95"/>
      <c r="FP140" s="95"/>
      <c r="FQ140" s="95"/>
      <c r="FR140" s="95"/>
      <c r="FS140" s="95"/>
      <c r="FT140" s="95"/>
      <c r="FU140" s="95"/>
      <c r="FV140" s="95"/>
      <c r="FW140" s="95"/>
      <c r="FX140" s="95"/>
      <c r="FY140" s="95"/>
      <c r="FZ140" s="95"/>
      <c r="GA140" s="95"/>
      <c r="GB140" s="95"/>
      <c r="GC140" s="95"/>
      <c r="GD140" s="95"/>
      <c r="GE140" s="95"/>
      <c r="GF140" s="95"/>
      <c r="GG140" s="95"/>
      <c r="GH140" s="95"/>
      <c r="GI140" s="95"/>
      <c r="GJ140" s="95"/>
      <c r="GK140" s="95"/>
      <c r="GL140" s="95"/>
      <c r="GM140" s="95"/>
      <c r="GN140" s="95"/>
      <c r="GO140" s="95"/>
      <c r="GP140" s="95"/>
      <c r="GQ140" s="95"/>
      <c r="GR140" s="95"/>
      <c r="GS140" s="95"/>
      <c r="GT140" s="95"/>
      <c r="GU140" s="95"/>
      <c r="GV140" s="95"/>
      <c r="GW140" s="95"/>
      <c r="GX140" s="95"/>
      <c r="GY140" s="95"/>
      <c r="GZ140" s="95"/>
      <c r="HA140" s="95"/>
      <c r="HB140" s="95"/>
      <c r="HC140" s="95"/>
      <c r="HD140" s="95"/>
      <c r="HE140" s="95"/>
      <c r="HF140" s="95"/>
      <c r="HG140" s="95"/>
      <c r="HH140" s="95"/>
      <c r="HI140" s="95"/>
      <c r="HJ140" s="95"/>
      <c r="HK140" s="95"/>
      <c r="HL140" s="95"/>
      <c r="HM140" s="95"/>
      <c r="HN140" s="95"/>
      <c r="HO140" s="95"/>
      <c r="HP140" s="95"/>
      <c r="HQ140" s="95"/>
      <c r="HR140" s="95"/>
      <c r="HS140" s="95"/>
      <c r="HT140" s="95"/>
      <c r="HU140" s="95"/>
      <c r="HV140" s="95"/>
      <c r="HW140" s="95"/>
      <c r="HX140" s="95"/>
      <c r="HY140" s="95"/>
      <c r="HZ140" s="95"/>
      <c r="IA140" s="95"/>
      <c r="IB140" s="95"/>
      <c r="IC140" s="95"/>
      <c r="ID140" s="95"/>
      <c r="IE140" s="95"/>
    </row>
    <row r="141" spans="1:239" ht="20.100000000000001" customHeight="1">
      <c r="H141" s="216"/>
      <c r="O141" s="218"/>
      <c r="Q141" s="218"/>
    </row>
    <row r="142" spans="1:239" customFormat="1" ht="20.100000000000001" customHeight="1" thickBot="1">
      <c r="J142" s="347"/>
    </row>
    <row r="143" spans="1:239" s="284" customFormat="1" ht="20.100000000000001" customHeight="1" thickBot="1">
      <c r="A143" s="283"/>
      <c r="C143" s="95"/>
      <c r="D143" s="95">
        <v>2</v>
      </c>
      <c r="E143" s="290">
        <v>2</v>
      </c>
      <c r="F143" s="291" t="s">
        <v>123</v>
      </c>
      <c r="G143" s="292">
        <v>2</v>
      </c>
      <c r="H143" s="293">
        <v>1.1111111111111099E+23</v>
      </c>
      <c r="I143" s="292"/>
      <c r="J143" s="35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4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5"/>
      <c r="CZ143" s="95"/>
      <c r="DA143" s="95"/>
      <c r="DB143" s="95"/>
      <c r="DC143" s="95"/>
      <c r="DD143" s="95"/>
      <c r="DE143" s="95"/>
      <c r="DF143" s="95"/>
      <c r="DG143" s="95"/>
      <c r="DH143" s="95"/>
      <c r="DI143" s="95"/>
      <c r="DJ143" s="95"/>
      <c r="DK143" s="95"/>
      <c r="DL143" s="95"/>
      <c r="DM143" s="95"/>
      <c r="DN143" s="95"/>
      <c r="DO143" s="95"/>
      <c r="DP143" s="95"/>
      <c r="DQ143" s="95"/>
      <c r="DR143" s="95"/>
      <c r="DS143" s="95"/>
      <c r="DT143" s="95"/>
      <c r="DU143" s="95"/>
      <c r="DV143" s="95"/>
      <c r="DW143" s="95"/>
      <c r="DX143" s="95"/>
      <c r="DY143" s="95"/>
      <c r="DZ143" s="95"/>
      <c r="EA143" s="95"/>
      <c r="EB143" s="95"/>
      <c r="EC143" s="95"/>
      <c r="ED143" s="95"/>
      <c r="EE143" s="95"/>
      <c r="EF143" s="95"/>
      <c r="EG143" s="95"/>
      <c r="EH143" s="95"/>
      <c r="EI143" s="95"/>
      <c r="EJ143" s="95"/>
      <c r="EK143" s="95"/>
      <c r="EL143" s="95"/>
      <c r="EM143" s="95"/>
      <c r="EN143" s="95"/>
      <c r="EO143" s="95"/>
      <c r="EP143" s="95"/>
      <c r="EQ143" s="95"/>
      <c r="ER143" s="95"/>
      <c r="ES143" s="95"/>
      <c r="ET143" s="95"/>
      <c r="EU143" s="95"/>
      <c r="EV143" s="95"/>
      <c r="EW143" s="95"/>
      <c r="EX143" s="95"/>
      <c r="EY143" s="95"/>
      <c r="EZ143" s="95"/>
      <c r="FA143" s="95"/>
      <c r="FB143" s="95"/>
      <c r="FC143" s="95"/>
      <c r="FD143" s="95"/>
      <c r="FE143" s="95"/>
      <c r="FF143" s="95"/>
      <c r="FG143" s="95"/>
      <c r="FH143" s="95"/>
      <c r="FI143" s="95"/>
      <c r="FJ143" s="95"/>
      <c r="FK143" s="95"/>
      <c r="FL143" s="95"/>
      <c r="FM143" s="95"/>
      <c r="FN143" s="95"/>
      <c r="FO143" s="95"/>
      <c r="FP143" s="95"/>
      <c r="FQ143" s="95"/>
      <c r="FR143" s="95"/>
      <c r="FS143" s="95"/>
      <c r="FT143" s="95"/>
      <c r="FU143" s="95"/>
      <c r="FV143" s="95"/>
      <c r="FW143" s="95"/>
      <c r="FX143" s="95"/>
      <c r="FY143" s="95"/>
      <c r="FZ143" s="95"/>
      <c r="GA143" s="95"/>
      <c r="GB143" s="95"/>
      <c r="GC143" s="95"/>
      <c r="GD143" s="95"/>
      <c r="GE143" s="95"/>
      <c r="GF143" s="95"/>
      <c r="GG143" s="95"/>
      <c r="GH143" s="95"/>
      <c r="GI143" s="95"/>
      <c r="GJ143" s="95"/>
      <c r="GK143" s="95"/>
      <c r="GL143" s="95"/>
      <c r="GM143" s="95"/>
      <c r="GN143" s="95"/>
      <c r="GO143" s="95"/>
      <c r="GP143" s="95"/>
      <c r="GQ143" s="95"/>
      <c r="GR143" s="95"/>
      <c r="GS143" s="95"/>
      <c r="GT143" s="95"/>
      <c r="GU143" s="95"/>
      <c r="GV143" s="95"/>
      <c r="GW143" s="95"/>
      <c r="GX143" s="95"/>
      <c r="GY143" s="95"/>
      <c r="GZ143" s="95"/>
      <c r="HA143" s="95"/>
      <c r="HB143" s="95"/>
      <c r="HC143" s="95"/>
      <c r="HD143" s="95"/>
      <c r="HE143" s="95"/>
      <c r="HF143" s="95"/>
      <c r="HG143" s="95"/>
      <c r="HH143" s="95"/>
      <c r="HI143" s="95"/>
      <c r="HJ143" s="95"/>
      <c r="HK143" s="95"/>
      <c r="HL143" s="95"/>
      <c r="HM143" s="95"/>
      <c r="HN143" s="95"/>
      <c r="HO143" s="95"/>
      <c r="HP143" s="95"/>
      <c r="HQ143" s="95"/>
      <c r="HR143" s="95"/>
      <c r="HS143" s="95"/>
      <c r="HT143" s="95"/>
      <c r="HU143" s="95"/>
      <c r="HV143" s="95"/>
      <c r="HW143" s="95"/>
      <c r="HX143" s="95"/>
      <c r="HY143" s="95"/>
      <c r="HZ143" s="95"/>
      <c r="IA143" s="95"/>
      <c r="IB143" s="95"/>
      <c r="IC143" s="95"/>
      <c r="ID143" s="95"/>
      <c r="IE143" s="95"/>
    </row>
    <row r="144" spans="1:239" s="283" customFormat="1" ht="17.100000000000001" customHeight="1">
      <c r="A144" s="295"/>
      <c r="B144" s="295"/>
      <c r="C144" s="295"/>
      <c r="E144" s="296"/>
      <c r="F144" s="387" t="s">
        <v>121</v>
      </c>
      <c r="G144" s="387"/>
      <c r="H144" s="387"/>
      <c r="I144" s="297"/>
      <c r="J144" s="353"/>
      <c r="K144" s="297"/>
      <c r="L144" s="372">
        <v>50000</v>
      </c>
      <c r="M144" s="298"/>
      <c r="N144" s="372">
        <f>N97</f>
        <v>65000</v>
      </c>
      <c r="O144" s="298"/>
      <c r="P144" s="372">
        <f>P97</f>
        <v>60000</v>
      </c>
      <c r="Q144" s="298"/>
      <c r="R144" s="372">
        <f>R97</f>
        <v>55000</v>
      </c>
      <c r="S144" s="299"/>
      <c r="T144" s="300"/>
    </row>
    <row r="145" spans="1:239" s="283" customFormat="1" ht="17.100000000000001" customHeight="1">
      <c r="A145" s="295"/>
      <c r="B145" s="295"/>
      <c r="C145" s="295"/>
      <c r="E145" s="296"/>
      <c r="F145" s="387" t="s">
        <v>137</v>
      </c>
      <c r="G145" s="387"/>
      <c r="H145" s="387"/>
      <c r="I145" s="297"/>
      <c r="J145" s="353"/>
      <c r="K145" s="297"/>
      <c r="L145" s="301">
        <v>6378.75</v>
      </c>
      <c r="M145" s="298"/>
      <c r="N145" s="301">
        <v>8292.3799999999992</v>
      </c>
      <c r="O145" s="298"/>
      <c r="P145" s="301">
        <v>7654.5</v>
      </c>
      <c r="Q145" s="298"/>
      <c r="R145" s="301">
        <v>10741.5</v>
      </c>
      <c r="S145" s="299"/>
      <c r="T145" s="300"/>
    </row>
    <row r="146" spans="1:239" s="283" customFormat="1" ht="16.5" customHeight="1">
      <c r="A146" s="295"/>
      <c r="B146" s="295"/>
      <c r="C146" s="295"/>
      <c r="E146" s="296"/>
      <c r="F146" s="388" t="s">
        <v>138</v>
      </c>
      <c r="G146" s="388"/>
      <c r="H146" s="388"/>
      <c r="I146" s="297"/>
      <c r="J146" s="353"/>
      <c r="K146" s="297"/>
      <c r="L146" s="305">
        <f>SUM(L144:L145)</f>
        <v>56378.75</v>
      </c>
      <c r="M146" s="373"/>
      <c r="N146" s="305">
        <f t="shared" ref="N146:R146" si="27">SUM(N144:N145)</f>
        <v>73292.38</v>
      </c>
      <c r="O146" s="373"/>
      <c r="P146" s="305">
        <f t="shared" si="27"/>
        <v>67654.5</v>
      </c>
      <c r="Q146" s="373"/>
      <c r="R146" s="305">
        <f t="shared" si="27"/>
        <v>65741.5</v>
      </c>
      <c r="S146" s="299"/>
      <c r="T146" s="300"/>
    </row>
    <row r="147" spans="1:239" s="283" customFormat="1" ht="16.5" customHeight="1">
      <c r="A147" s="295"/>
      <c r="B147" s="295"/>
      <c r="C147" s="295"/>
      <c r="E147" s="296"/>
      <c r="F147" s="222" t="s">
        <v>125</v>
      </c>
      <c r="G147" s="321"/>
      <c r="H147" s="322"/>
      <c r="I147" s="297"/>
      <c r="J147" s="353"/>
      <c r="K147" s="297"/>
      <c r="L147" s="301">
        <f>-L82</f>
        <v>-6184.62</v>
      </c>
      <c r="M147" s="297"/>
      <c r="N147" s="301">
        <f>-N82</f>
        <v>-8040.01</v>
      </c>
      <c r="O147" s="297"/>
      <c r="P147" s="301">
        <f>-P82</f>
        <v>-7421.55</v>
      </c>
      <c r="Q147" s="297"/>
      <c r="R147" s="301">
        <f>-R82</f>
        <v>-5029.5600000000004</v>
      </c>
      <c r="S147" s="299"/>
      <c r="T147" s="300"/>
    </row>
    <row r="148" spans="1:239" s="284" customFormat="1" ht="20.100000000000001" customHeight="1">
      <c r="A148" s="283"/>
      <c r="C148" s="95"/>
      <c r="D148" s="295"/>
      <c r="E148" s="302"/>
      <c r="F148" s="389" t="s">
        <v>139</v>
      </c>
      <c r="G148" s="389"/>
      <c r="H148" s="389"/>
      <c r="I148" s="303"/>
      <c r="J148" s="354"/>
      <c r="K148" s="303"/>
      <c r="L148" s="304">
        <f>SUM(L146:L147)</f>
        <v>50194.13</v>
      </c>
      <c r="M148" s="297"/>
      <c r="N148" s="305">
        <f t="shared" ref="N148:R148" si="28">SUM(N146:N147)</f>
        <v>65252.37</v>
      </c>
      <c r="O148" s="297"/>
      <c r="P148" s="305">
        <f t="shared" si="28"/>
        <v>60232.95</v>
      </c>
      <c r="Q148" s="297"/>
      <c r="R148" s="305">
        <f t="shared" si="28"/>
        <v>60711.94</v>
      </c>
      <c r="S148" s="306"/>
      <c r="T148" s="307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5"/>
      <c r="CZ148" s="95"/>
      <c r="DA148" s="95"/>
      <c r="DB148" s="95"/>
      <c r="DC148" s="95"/>
      <c r="DD148" s="95"/>
      <c r="DE148" s="95"/>
      <c r="DF148" s="95"/>
      <c r="DG148" s="95"/>
      <c r="DH148" s="95"/>
      <c r="DI148" s="95"/>
      <c r="DJ148" s="95"/>
      <c r="DK148" s="95"/>
      <c r="DL148" s="95"/>
      <c r="DM148" s="95"/>
      <c r="DN148" s="95"/>
      <c r="DO148" s="95"/>
      <c r="DP148" s="95"/>
      <c r="DQ148" s="95"/>
      <c r="DR148" s="95"/>
      <c r="DS148" s="95"/>
      <c r="DT148" s="95"/>
      <c r="DU148" s="95"/>
      <c r="DV148" s="95"/>
      <c r="DW148" s="95"/>
      <c r="DX148" s="95"/>
      <c r="DY148" s="95"/>
      <c r="DZ148" s="95"/>
      <c r="EA148" s="95"/>
      <c r="EB148" s="95"/>
      <c r="EC148" s="95"/>
      <c r="ED148" s="95"/>
      <c r="EE148" s="95"/>
      <c r="EF148" s="95"/>
      <c r="EG148" s="95"/>
      <c r="EH148" s="95"/>
      <c r="EI148" s="95"/>
      <c r="EJ148" s="95"/>
      <c r="EK148" s="95"/>
      <c r="EL148" s="95"/>
      <c r="EM148" s="95"/>
      <c r="EN148" s="95"/>
      <c r="EO148" s="95"/>
      <c r="EP148" s="95"/>
      <c r="EQ148" s="95"/>
      <c r="ER148" s="95"/>
      <c r="ES148" s="95"/>
      <c r="ET148" s="95"/>
      <c r="EU148" s="95"/>
      <c r="EV148" s="95"/>
      <c r="EW148" s="95"/>
      <c r="EX148" s="95"/>
      <c r="EY148" s="95"/>
      <c r="EZ148" s="95"/>
      <c r="FA148" s="95"/>
      <c r="FB148" s="95"/>
      <c r="FC148" s="95"/>
      <c r="FD148" s="95"/>
      <c r="FE148" s="95"/>
      <c r="FF148" s="95"/>
      <c r="FG148" s="95"/>
      <c r="FH148" s="95"/>
      <c r="FI148" s="95"/>
      <c r="FJ148" s="95"/>
      <c r="FK148" s="95"/>
      <c r="FL148" s="95"/>
      <c r="FM148" s="95"/>
      <c r="FN148" s="95"/>
      <c r="FO148" s="95"/>
      <c r="FP148" s="95"/>
      <c r="FQ148" s="95"/>
      <c r="FR148" s="95"/>
      <c r="FS148" s="95"/>
      <c r="FT148" s="95"/>
      <c r="FU148" s="95"/>
      <c r="FV148" s="95"/>
      <c r="FW148" s="95"/>
      <c r="FX148" s="95"/>
      <c r="FY148" s="95"/>
      <c r="FZ148" s="95"/>
      <c r="GA148" s="95"/>
      <c r="GB148" s="95"/>
      <c r="GC148" s="95"/>
      <c r="GD148" s="95"/>
      <c r="GE148" s="95"/>
      <c r="GF148" s="95"/>
      <c r="GG148" s="95"/>
      <c r="GH148" s="95"/>
      <c r="GI148" s="95"/>
      <c r="GJ148" s="95"/>
      <c r="GK148" s="95"/>
      <c r="GL148" s="95"/>
      <c r="GM148" s="95"/>
      <c r="GN148" s="95"/>
      <c r="GO148" s="95"/>
      <c r="GP148" s="95"/>
      <c r="GQ148" s="95"/>
      <c r="GR148" s="95"/>
      <c r="GS148" s="95"/>
      <c r="GT148" s="95"/>
      <c r="GU148" s="95"/>
      <c r="GV148" s="95"/>
      <c r="GW148" s="95"/>
      <c r="GX148" s="95"/>
      <c r="GY148" s="95"/>
      <c r="GZ148" s="95"/>
      <c r="HA148" s="95"/>
      <c r="HB148" s="95"/>
      <c r="HC148" s="95"/>
      <c r="HD148" s="95"/>
      <c r="HE148" s="95"/>
      <c r="HF148" s="95"/>
      <c r="HG148" s="95"/>
      <c r="HH148" s="95"/>
      <c r="HI148" s="95"/>
      <c r="HJ148" s="95"/>
      <c r="HK148" s="95"/>
      <c r="HL148" s="95"/>
      <c r="HM148" s="95"/>
      <c r="HN148" s="95"/>
      <c r="HO148" s="95"/>
      <c r="HP148" s="95"/>
      <c r="HQ148" s="95"/>
      <c r="HR148" s="95"/>
      <c r="HS148" s="95"/>
      <c r="HT148" s="95"/>
      <c r="HU148" s="95"/>
      <c r="HV148" s="95"/>
      <c r="HW148" s="95"/>
      <c r="HX148" s="95"/>
      <c r="HY148" s="95"/>
      <c r="HZ148" s="95"/>
      <c r="IA148" s="95"/>
      <c r="IB148" s="95"/>
      <c r="IC148" s="95"/>
      <c r="ID148" s="95"/>
      <c r="IE148" s="95"/>
    </row>
    <row r="149" spans="1:239" s="284" customFormat="1" ht="20.100000000000001" customHeight="1" thickBot="1">
      <c r="A149" s="283"/>
      <c r="C149" s="95"/>
      <c r="D149" s="295"/>
      <c r="E149" s="308"/>
      <c r="F149" s="309"/>
      <c r="G149" s="309"/>
      <c r="H149" s="309"/>
      <c r="I149" s="309"/>
      <c r="J149" s="355"/>
      <c r="K149" s="309"/>
      <c r="L149" s="310" t="s">
        <v>124</v>
      </c>
      <c r="M149" s="311"/>
      <c r="N149" s="310" t="s">
        <v>124</v>
      </c>
      <c r="O149" s="311"/>
      <c r="P149" s="310" t="s">
        <v>124</v>
      </c>
      <c r="Q149" s="311"/>
      <c r="R149" s="310" t="s">
        <v>127</v>
      </c>
      <c r="S149" s="312"/>
      <c r="T149" s="313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95"/>
      <c r="CN149" s="95"/>
      <c r="CO149" s="95"/>
      <c r="CP149" s="95"/>
      <c r="CQ149" s="95"/>
      <c r="CR149" s="95"/>
      <c r="CS149" s="95"/>
      <c r="CT149" s="95"/>
      <c r="CU149" s="95"/>
      <c r="CV149" s="95"/>
      <c r="CW149" s="95"/>
      <c r="CX149" s="95"/>
      <c r="CY149" s="95"/>
      <c r="CZ149" s="95"/>
      <c r="DA149" s="95"/>
      <c r="DB149" s="95"/>
      <c r="DC149" s="95"/>
      <c r="DD149" s="95"/>
      <c r="DE149" s="95"/>
      <c r="DF149" s="95"/>
      <c r="DG149" s="95"/>
      <c r="DH149" s="95"/>
      <c r="DI149" s="95"/>
      <c r="DJ149" s="95"/>
      <c r="DK149" s="95"/>
      <c r="DL149" s="95"/>
      <c r="DM149" s="95"/>
      <c r="DN149" s="95"/>
      <c r="DO149" s="95"/>
      <c r="DP149" s="95"/>
      <c r="DQ149" s="95"/>
      <c r="DR149" s="95"/>
      <c r="DS149" s="95"/>
      <c r="DT149" s="95"/>
      <c r="DU149" s="95"/>
      <c r="DV149" s="95"/>
      <c r="DW149" s="95"/>
      <c r="DX149" s="95"/>
      <c r="DY149" s="95"/>
      <c r="DZ149" s="95"/>
      <c r="EA149" s="95"/>
      <c r="EB149" s="95"/>
      <c r="EC149" s="95"/>
      <c r="ED149" s="95"/>
      <c r="EE149" s="95"/>
      <c r="EF149" s="95"/>
      <c r="EG149" s="95"/>
      <c r="EH149" s="95"/>
      <c r="EI149" s="95"/>
      <c r="EJ149" s="95"/>
      <c r="EK149" s="95"/>
      <c r="EL149" s="95"/>
      <c r="EM149" s="95"/>
      <c r="EN149" s="95"/>
      <c r="EO149" s="95"/>
      <c r="EP149" s="95"/>
      <c r="EQ149" s="95"/>
      <c r="ER149" s="95"/>
      <c r="ES149" s="95"/>
      <c r="ET149" s="95"/>
      <c r="EU149" s="95"/>
      <c r="EV149" s="95"/>
      <c r="EW149" s="95"/>
      <c r="EX149" s="95"/>
      <c r="EY149" s="95"/>
      <c r="EZ149" s="95"/>
      <c r="FA149" s="95"/>
      <c r="FB149" s="95"/>
      <c r="FC149" s="95"/>
      <c r="FD149" s="95"/>
      <c r="FE149" s="95"/>
      <c r="FF149" s="95"/>
      <c r="FG149" s="95"/>
      <c r="FH149" s="95"/>
      <c r="FI149" s="95"/>
      <c r="FJ149" s="95"/>
      <c r="FK149" s="95"/>
      <c r="FL149" s="95"/>
      <c r="FM149" s="95"/>
      <c r="FN149" s="95"/>
      <c r="FO149" s="95"/>
      <c r="FP149" s="95"/>
      <c r="FQ149" s="95"/>
      <c r="FR149" s="95"/>
      <c r="FS149" s="95"/>
      <c r="FT149" s="95"/>
      <c r="FU149" s="95"/>
      <c r="FV149" s="95"/>
      <c r="FW149" s="95"/>
      <c r="FX149" s="95"/>
      <c r="FY149" s="95"/>
      <c r="FZ149" s="95"/>
      <c r="GA149" s="95"/>
      <c r="GB149" s="95"/>
      <c r="GC149" s="95"/>
      <c r="GD149" s="95"/>
      <c r="GE149" s="95"/>
      <c r="GF149" s="95"/>
      <c r="GG149" s="95"/>
      <c r="GH149" s="95"/>
      <c r="GI149" s="95"/>
      <c r="GJ149" s="95"/>
      <c r="GK149" s="95"/>
      <c r="GL149" s="95"/>
      <c r="GM149" s="95"/>
      <c r="GN149" s="95"/>
      <c r="GO149" s="95"/>
      <c r="GP149" s="95"/>
      <c r="GQ149" s="95"/>
      <c r="GR149" s="95"/>
      <c r="GS149" s="95"/>
      <c r="GT149" s="95"/>
      <c r="GU149" s="95"/>
      <c r="GV149" s="95"/>
      <c r="GW149" s="95"/>
      <c r="GX149" s="95"/>
      <c r="GY149" s="95"/>
      <c r="GZ149" s="95"/>
      <c r="HA149" s="95"/>
      <c r="HB149" s="95"/>
      <c r="HC149" s="95"/>
      <c r="HD149" s="95"/>
      <c r="HE149" s="95"/>
      <c r="HF149" s="95"/>
      <c r="HG149" s="95"/>
      <c r="HH149" s="95"/>
      <c r="HI149" s="95"/>
      <c r="HJ149" s="95"/>
      <c r="HK149" s="95"/>
      <c r="HL149" s="95"/>
      <c r="HM149" s="95"/>
      <c r="HN149" s="95"/>
      <c r="HO149" s="95"/>
      <c r="HP149" s="95"/>
      <c r="HQ149" s="95"/>
      <c r="HR149" s="95"/>
      <c r="HS149" s="95"/>
      <c r="HT149" s="95"/>
      <c r="HU149" s="95"/>
      <c r="HV149" s="95"/>
      <c r="HW149" s="95"/>
      <c r="HX149" s="95"/>
      <c r="HY149" s="95"/>
      <c r="HZ149" s="95"/>
      <c r="IA149" s="95"/>
      <c r="IB149" s="95"/>
      <c r="IC149" s="95"/>
      <c r="ID149" s="95"/>
      <c r="IE149" s="95"/>
    </row>
    <row r="150" spans="1:239" s="315" customFormat="1" ht="20.100000000000001" customHeight="1">
      <c r="A150" s="314"/>
      <c r="C150" s="316"/>
      <c r="D150" s="317"/>
      <c r="E150" s="316"/>
      <c r="F150" s="316"/>
      <c r="G150" s="316"/>
      <c r="H150" s="318"/>
      <c r="I150" s="319"/>
      <c r="J150" s="356"/>
      <c r="K150" s="319"/>
      <c r="L150" s="320"/>
      <c r="M150" s="320"/>
      <c r="N150" s="320"/>
      <c r="O150" s="319"/>
      <c r="P150" s="320"/>
      <c r="Q150" s="319"/>
      <c r="R150" s="320"/>
      <c r="S150" s="320"/>
      <c r="T150" s="320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  <c r="BF150" s="316"/>
      <c r="BG150" s="316"/>
      <c r="BH150" s="316"/>
      <c r="BI150" s="316"/>
      <c r="BJ150" s="316"/>
      <c r="BK150" s="316"/>
      <c r="BL150" s="316"/>
      <c r="BM150" s="316"/>
      <c r="BN150" s="316"/>
      <c r="BO150" s="316"/>
      <c r="BP150" s="316"/>
      <c r="BQ150" s="316"/>
      <c r="BR150" s="316"/>
      <c r="BS150" s="316"/>
      <c r="BT150" s="316"/>
      <c r="BU150" s="316"/>
      <c r="BV150" s="316"/>
      <c r="BW150" s="316"/>
      <c r="BX150" s="316"/>
      <c r="BY150" s="316"/>
      <c r="BZ150" s="316"/>
      <c r="CA150" s="316"/>
      <c r="CB150" s="316"/>
      <c r="CC150" s="316"/>
      <c r="CD150" s="316"/>
      <c r="CE150" s="316"/>
      <c r="CF150" s="316"/>
      <c r="CG150" s="316"/>
      <c r="CH150" s="316"/>
      <c r="CI150" s="316"/>
      <c r="CJ150" s="316"/>
      <c r="CK150" s="316"/>
      <c r="CL150" s="316"/>
      <c r="CM150" s="316"/>
      <c r="CN150" s="316"/>
      <c r="CO150" s="316"/>
      <c r="CP150" s="316"/>
      <c r="CQ150" s="316"/>
      <c r="CR150" s="316"/>
      <c r="CS150" s="316"/>
      <c r="CT150" s="316"/>
      <c r="CU150" s="316"/>
      <c r="CV150" s="316"/>
      <c r="CW150" s="316"/>
      <c r="CX150" s="316"/>
      <c r="CY150" s="316"/>
      <c r="CZ150" s="316"/>
      <c r="DA150" s="316"/>
      <c r="DB150" s="316"/>
      <c r="DC150" s="316"/>
      <c r="DD150" s="316"/>
      <c r="DE150" s="316"/>
      <c r="DF150" s="316"/>
      <c r="DG150" s="316"/>
      <c r="DH150" s="316"/>
      <c r="DI150" s="316"/>
      <c r="DJ150" s="316"/>
      <c r="DK150" s="316"/>
      <c r="DL150" s="316"/>
      <c r="DM150" s="316"/>
      <c r="DN150" s="316"/>
      <c r="DO150" s="316"/>
      <c r="DP150" s="316"/>
      <c r="DQ150" s="316"/>
      <c r="DR150" s="316"/>
      <c r="DS150" s="316"/>
      <c r="DT150" s="316"/>
      <c r="DU150" s="316"/>
      <c r="DV150" s="316"/>
      <c r="DW150" s="316"/>
      <c r="DX150" s="316"/>
      <c r="DY150" s="316"/>
      <c r="DZ150" s="316"/>
      <c r="EA150" s="316"/>
      <c r="EB150" s="316"/>
      <c r="EC150" s="316"/>
      <c r="ED150" s="316"/>
      <c r="EE150" s="316"/>
      <c r="EF150" s="316"/>
      <c r="EG150" s="316"/>
      <c r="EH150" s="316"/>
      <c r="EI150" s="316"/>
      <c r="EJ150" s="316"/>
      <c r="EK150" s="316"/>
      <c r="EL150" s="316"/>
      <c r="EM150" s="316"/>
      <c r="EN150" s="316"/>
      <c r="EO150" s="316"/>
      <c r="EP150" s="316"/>
      <c r="EQ150" s="316"/>
      <c r="ER150" s="316"/>
      <c r="ES150" s="316"/>
      <c r="ET150" s="316"/>
      <c r="EU150" s="316"/>
      <c r="EV150" s="316"/>
      <c r="EW150" s="316"/>
      <c r="EX150" s="316"/>
      <c r="EY150" s="316"/>
      <c r="EZ150" s="316"/>
      <c r="FA150" s="316"/>
      <c r="FB150" s="316"/>
      <c r="FC150" s="316"/>
      <c r="FD150" s="316"/>
      <c r="FE150" s="316"/>
      <c r="FF150" s="316"/>
      <c r="FG150" s="316"/>
      <c r="FH150" s="316"/>
      <c r="FI150" s="316"/>
      <c r="FJ150" s="316"/>
      <c r="FK150" s="316"/>
      <c r="FL150" s="316"/>
      <c r="FM150" s="316"/>
      <c r="FN150" s="316"/>
      <c r="FO150" s="316"/>
      <c r="FP150" s="316"/>
      <c r="FQ150" s="316"/>
      <c r="FR150" s="316"/>
      <c r="FS150" s="316"/>
      <c r="FT150" s="316"/>
      <c r="FU150" s="316"/>
      <c r="FV150" s="316"/>
      <c r="FW150" s="316"/>
      <c r="FX150" s="316"/>
      <c r="FY150" s="316"/>
      <c r="FZ150" s="316"/>
      <c r="GA150" s="316"/>
      <c r="GB150" s="316"/>
      <c r="GC150" s="316"/>
      <c r="GD150" s="316"/>
      <c r="GE150" s="316"/>
      <c r="GF150" s="316"/>
      <c r="GG150" s="316"/>
      <c r="GH150" s="316"/>
      <c r="GI150" s="316"/>
      <c r="GJ150" s="316"/>
      <c r="GK150" s="316"/>
      <c r="GL150" s="316"/>
      <c r="GM150" s="316"/>
      <c r="GN150" s="316"/>
      <c r="GO150" s="316"/>
      <c r="GP150" s="316"/>
      <c r="GQ150" s="316"/>
      <c r="GR150" s="316"/>
      <c r="GS150" s="316"/>
      <c r="GT150" s="316"/>
      <c r="GU150" s="316"/>
      <c r="GV150" s="316"/>
      <c r="GW150" s="316"/>
      <c r="GX150" s="316"/>
      <c r="GY150" s="316"/>
      <c r="GZ150" s="316"/>
      <c r="HA150" s="316"/>
      <c r="HB150" s="316"/>
      <c r="HC150" s="316"/>
      <c r="HD150" s="316"/>
      <c r="HE150" s="316"/>
      <c r="HF150" s="316"/>
      <c r="HG150" s="316"/>
      <c r="HH150" s="316"/>
      <c r="HI150" s="316"/>
      <c r="HJ150" s="316"/>
      <c r="HK150" s="316"/>
      <c r="HL150" s="316"/>
      <c r="HM150" s="316"/>
      <c r="HN150" s="316"/>
      <c r="HO150" s="316"/>
      <c r="HP150" s="316"/>
      <c r="HQ150" s="316"/>
      <c r="HR150" s="316"/>
      <c r="HS150" s="316"/>
      <c r="HT150" s="316"/>
      <c r="HU150" s="316"/>
      <c r="HV150" s="316"/>
      <c r="HW150" s="316"/>
      <c r="HX150" s="316"/>
      <c r="HY150" s="316"/>
      <c r="HZ150" s="316"/>
      <c r="IA150" s="316"/>
      <c r="IB150" s="316"/>
      <c r="IC150" s="316"/>
      <c r="ID150" s="316"/>
      <c r="IE150" s="316"/>
    </row>
    <row r="151" spans="1:239" s="374" customFormat="1" ht="24.9" customHeight="1">
      <c r="C151" s="375"/>
      <c r="D151" s="376"/>
      <c r="F151" s="377"/>
      <c r="G151" s="375"/>
      <c r="H151" s="375"/>
      <c r="I151" s="378"/>
      <c r="J151" s="379" t="s">
        <v>136</v>
      </c>
      <c r="K151" s="380">
        <v>1</v>
      </c>
      <c r="L151" s="381" t="s">
        <v>135</v>
      </c>
      <c r="M151" s="382"/>
      <c r="N151" s="382"/>
      <c r="O151" s="378"/>
      <c r="P151" s="382"/>
      <c r="Q151" s="378"/>
      <c r="R151" s="382"/>
      <c r="S151" s="382"/>
      <c r="T151" s="382"/>
      <c r="U151" s="375"/>
      <c r="V151" s="375"/>
      <c r="W151" s="375"/>
      <c r="X151" s="375"/>
      <c r="Y151" s="375"/>
      <c r="Z151" s="375"/>
      <c r="AA151" s="375"/>
      <c r="AB151" s="375"/>
      <c r="AC151" s="375"/>
      <c r="AD151" s="375"/>
      <c r="AE151" s="375"/>
      <c r="AF151" s="375"/>
      <c r="AG151" s="375"/>
      <c r="AH151" s="375"/>
      <c r="AI151" s="375"/>
      <c r="AJ151" s="375"/>
      <c r="AK151" s="375"/>
      <c r="AL151" s="375"/>
      <c r="AM151" s="375"/>
      <c r="AN151" s="375"/>
      <c r="AO151" s="375"/>
      <c r="AP151" s="375"/>
      <c r="AQ151" s="375"/>
      <c r="AR151" s="375"/>
      <c r="AS151" s="375"/>
      <c r="AT151" s="375"/>
      <c r="AU151" s="375"/>
      <c r="AV151" s="375"/>
      <c r="AW151" s="375"/>
      <c r="AX151" s="375"/>
      <c r="AY151" s="375"/>
      <c r="AZ151" s="375"/>
      <c r="BA151" s="375"/>
      <c r="BB151" s="375"/>
      <c r="BC151" s="375"/>
      <c r="BD151" s="375"/>
      <c r="BE151" s="375"/>
      <c r="BF151" s="375"/>
      <c r="BG151" s="375"/>
      <c r="BH151" s="375"/>
      <c r="BI151" s="375"/>
      <c r="BJ151" s="375"/>
      <c r="BK151" s="375"/>
      <c r="BL151" s="375"/>
      <c r="BM151" s="375"/>
      <c r="BN151" s="375"/>
      <c r="BO151" s="375"/>
      <c r="BP151" s="375"/>
      <c r="BQ151" s="375"/>
      <c r="BR151" s="375"/>
      <c r="BS151" s="375"/>
      <c r="BT151" s="375"/>
      <c r="BU151" s="375"/>
      <c r="BV151" s="375"/>
      <c r="BW151" s="375"/>
      <c r="BX151" s="375"/>
      <c r="BY151" s="375"/>
      <c r="BZ151" s="375"/>
      <c r="CA151" s="375"/>
      <c r="CB151" s="375"/>
      <c r="CC151" s="375"/>
      <c r="CD151" s="375"/>
      <c r="CE151" s="375"/>
      <c r="CF151" s="375"/>
      <c r="CG151" s="375"/>
      <c r="CH151" s="375"/>
      <c r="CI151" s="375"/>
      <c r="CJ151" s="375"/>
      <c r="CK151" s="375"/>
      <c r="CL151" s="375"/>
      <c r="CM151" s="375"/>
      <c r="CN151" s="375"/>
      <c r="CO151" s="375"/>
      <c r="CP151" s="375"/>
      <c r="CQ151" s="375"/>
      <c r="CR151" s="375"/>
      <c r="CS151" s="375"/>
      <c r="CT151" s="375"/>
      <c r="CU151" s="375"/>
      <c r="CV151" s="375"/>
      <c r="CW151" s="375"/>
      <c r="CX151" s="375"/>
      <c r="CY151" s="375"/>
      <c r="CZ151" s="375"/>
      <c r="DA151" s="375"/>
      <c r="DB151" s="375"/>
      <c r="DC151" s="375"/>
      <c r="DD151" s="375"/>
      <c r="DE151" s="375"/>
      <c r="DF151" s="375"/>
      <c r="DG151" s="375"/>
      <c r="DH151" s="375"/>
      <c r="DI151" s="375"/>
      <c r="DJ151" s="375"/>
      <c r="DK151" s="375"/>
      <c r="DL151" s="375"/>
      <c r="DM151" s="375"/>
      <c r="DN151" s="375"/>
      <c r="DO151" s="375"/>
      <c r="DP151" s="375"/>
      <c r="DQ151" s="375"/>
      <c r="DR151" s="375"/>
      <c r="DS151" s="375"/>
      <c r="DT151" s="375"/>
      <c r="DU151" s="375"/>
      <c r="DV151" s="375"/>
      <c r="DW151" s="375"/>
      <c r="DX151" s="375"/>
      <c r="DY151" s="375"/>
      <c r="DZ151" s="375"/>
      <c r="EA151" s="375"/>
      <c r="EB151" s="375"/>
      <c r="EC151" s="375"/>
      <c r="ED151" s="375"/>
      <c r="EE151" s="375"/>
      <c r="EF151" s="375"/>
      <c r="EG151" s="375"/>
      <c r="EH151" s="375"/>
      <c r="EI151" s="375"/>
      <c r="EJ151" s="375"/>
      <c r="EK151" s="375"/>
      <c r="EL151" s="375"/>
      <c r="EM151" s="375"/>
      <c r="EN151" s="375"/>
      <c r="EO151" s="375"/>
      <c r="EP151" s="375"/>
      <c r="EQ151" s="375"/>
      <c r="ER151" s="375"/>
      <c r="ES151" s="375"/>
      <c r="ET151" s="375"/>
      <c r="EU151" s="375"/>
      <c r="EV151" s="375"/>
      <c r="EW151" s="375"/>
      <c r="EX151" s="375"/>
      <c r="EY151" s="375"/>
      <c r="EZ151" s="375"/>
      <c r="FA151" s="375"/>
      <c r="FB151" s="375"/>
      <c r="FC151" s="375"/>
      <c r="FD151" s="375"/>
      <c r="FE151" s="375"/>
      <c r="FF151" s="375"/>
      <c r="FG151" s="375"/>
      <c r="FH151" s="375"/>
      <c r="FI151" s="375"/>
      <c r="FJ151" s="375"/>
      <c r="FK151" s="375"/>
      <c r="FL151" s="375"/>
      <c r="FM151" s="375"/>
      <c r="FN151" s="375"/>
      <c r="FO151" s="375"/>
      <c r="FP151" s="375"/>
      <c r="FQ151" s="375"/>
      <c r="FR151" s="375"/>
      <c r="FS151" s="375"/>
      <c r="FT151" s="375"/>
      <c r="FU151" s="375"/>
      <c r="FV151" s="375"/>
      <c r="FW151" s="375"/>
      <c r="FX151" s="375"/>
      <c r="FY151" s="375"/>
      <c r="FZ151" s="375"/>
      <c r="GA151" s="375"/>
      <c r="GB151" s="375"/>
      <c r="GC151" s="375"/>
      <c r="GD151" s="375"/>
      <c r="GE151" s="375"/>
      <c r="GF151" s="375"/>
      <c r="GG151" s="375"/>
      <c r="GH151" s="375"/>
      <c r="GI151" s="375"/>
      <c r="GJ151" s="375"/>
      <c r="GK151" s="375"/>
      <c r="GL151" s="375"/>
      <c r="GM151" s="375"/>
      <c r="GN151" s="375"/>
      <c r="GO151" s="375"/>
      <c r="GP151" s="375"/>
      <c r="GQ151" s="375"/>
      <c r="GR151" s="375"/>
      <c r="GS151" s="375"/>
      <c r="GT151" s="375"/>
      <c r="GU151" s="375"/>
      <c r="GV151" s="375"/>
      <c r="GW151" s="375"/>
      <c r="GX151" s="375"/>
      <c r="GY151" s="375"/>
      <c r="GZ151" s="375"/>
      <c r="HA151" s="375"/>
      <c r="HB151" s="375"/>
      <c r="HC151" s="375"/>
      <c r="HD151" s="375"/>
      <c r="HE151" s="375"/>
      <c r="HF151" s="375"/>
      <c r="HG151" s="375"/>
      <c r="HH151" s="375"/>
      <c r="HI151" s="375"/>
      <c r="HJ151" s="375"/>
      <c r="HK151" s="375"/>
      <c r="HL151" s="375"/>
      <c r="HM151" s="375"/>
      <c r="HN151" s="375"/>
      <c r="HO151" s="375"/>
      <c r="HP151" s="375"/>
      <c r="HQ151" s="375"/>
      <c r="HR151" s="375"/>
      <c r="HS151" s="375"/>
      <c r="HT151" s="375"/>
      <c r="HU151" s="375"/>
      <c r="HV151" s="375"/>
      <c r="HW151" s="375"/>
      <c r="HX151" s="375"/>
      <c r="HY151" s="375"/>
      <c r="HZ151" s="375"/>
      <c r="IA151" s="375"/>
      <c r="IB151" s="375"/>
      <c r="IC151" s="375"/>
      <c r="ID151" s="375"/>
      <c r="IE151" s="375"/>
    </row>
    <row r="152" spans="1:239" s="374" customFormat="1" ht="24.9" customHeight="1">
      <c r="C152" s="375"/>
      <c r="D152" s="376"/>
      <c r="F152" s="377"/>
      <c r="G152" s="375"/>
      <c r="H152" s="375"/>
      <c r="I152" s="378"/>
      <c r="J152" s="379"/>
      <c r="K152" s="380">
        <v>2</v>
      </c>
      <c r="L152" s="381" t="s">
        <v>134</v>
      </c>
      <c r="M152" s="382"/>
      <c r="N152" s="382"/>
      <c r="O152" s="378"/>
      <c r="P152" s="382"/>
      <c r="Q152" s="378"/>
      <c r="R152" s="382"/>
      <c r="S152" s="382"/>
      <c r="T152" s="382"/>
      <c r="U152" s="375"/>
      <c r="V152" s="375"/>
      <c r="W152" s="375"/>
      <c r="X152" s="375"/>
      <c r="Y152" s="375"/>
      <c r="Z152" s="375"/>
      <c r="AA152" s="375"/>
      <c r="AB152" s="375"/>
      <c r="AC152" s="375"/>
      <c r="AD152" s="375"/>
      <c r="AE152" s="375"/>
      <c r="AF152" s="375"/>
      <c r="AG152" s="375"/>
      <c r="AH152" s="375"/>
      <c r="AI152" s="375"/>
      <c r="AJ152" s="375"/>
      <c r="AK152" s="375"/>
      <c r="AL152" s="375"/>
      <c r="AM152" s="375"/>
      <c r="AN152" s="375"/>
      <c r="AO152" s="375"/>
      <c r="AP152" s="375"/>
      <c r="AQ152" s="375"/>
      <c r="AR152" s="375"/>
      <c r="AS152" s="375"/>
      <c r="AT152" s="375"/>
      <c r="AU152" s="375"/>
      <c r="AV152" s="375"/>
      <c r="AW152" s="375"/>
      <c r="AX152" s="375"/>
      <c r="AY152" s="375"/>
      <c r="AZ152" s="375"/>
      <c r="BA152" s="375"/>
      <c r="BB152" s="375"/>
      <c r="BC152" s="375"/>
      <c r="BD152" s="375"/>
      <c r="BE152" s="375"/>
      <c r="BF152" s="375"/>
      <c r="BG152" s="375"/>
      <c r="BH152" s="375"/>
      <c r="BI152" s="375"/>
      <c r="BJ152" s="375"/>
      <c r="BK152" s="375"/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5"/>
      <c r="BW152" s="375"/>
      <c r="BX152" s="375"/>
      <c r="BY152" s="375"/>
      <c r="BZ152" s="375"/>
      <c r="CA152" s="375"/>
      <c r="CB152" s="375"/>
      <c r="CC152" s="375"/>
      <c r="CD152" s="375"/>
      <c r="CE152" s="375"/>
      <c r="CF152" s="375"/>
      <c r="CG152" s="375"/>
      <c r="CH152" s="375"/>
      <c r="CI152" s="375"/>
      <c r="CJ152" s="375"/>
      <c r="CK152" s="375"/>
      <c r="CL152" s="375"/>
      <c r="CM152" s="375"/>
      <c r="CN152" s="375"/>
      <c r="CO152" s="375"/>
      <c r="CP152" s="375"/>
      <c r="CQ152" s="375"/>
      <c r="CR152" s="375"/>
      <c r="CS152" s="375"/>
      <c r="CT152" s="375"/>
      <c r="CU152" s="375"/>
      <c r="CV152" s="375"/>
      <c r="CW152" s="375"/>
      <c r="CX152" s="375"/>
      <c r="CY152" s="375"/>
      <c r="CZ152" s="375"/>
      <c r="DA152" s="375"/>
      <c r="DB152" s="375"/>
      <c r="DC152" s="375"/>
      <c r="DD152" s="375"/>
      <c r="DE152" s="375"/>
      <c r="DF152" s="375"/>
      <c r="DG152" s="375"/>
      <c r="DH152" s="375"/>
      <c r="DI152" s="375"/>
      <c r="DJ152" s="375"/>
      <c r="DK152" s="375"/>
      <c r="DL152" s="375"/>
      <c r="DM152" s="375"/>
      <c r="DN152" s="375"/>
      <c r="DO152" s="375"/>
      <c r="DP152" s="375"/>
      <c r="DQ152" s="375"/>
      <c r="DR152" s="375"/>
      <c r="DS152" s="375"/>
      <c r="DT152" s="375"/>
      <c r="DU152" s="375"/>
      <c r="DV152" s="375"/>
      <c r="DW152" s="375"/>
      <c r="DX152" s="375"/>
      <c r="DY152" s="375"/>
      <c r="DZ152" s="375"/>
      <c r="EA152" s="375"/>
      <c r="EB152" s="375"/>
      <c r="EC152" s="375"/>
      <c r="ED152" s="375"/>
      <c r="EE152" s="375"/>
      <c r="EF152" s="375"/>
      <c r="EG152" s="375"/>
      <c r="EH152" s="375"/>
      <c r="EI152" s="375"/>
      <c r="EJ152" s="375"/>
      <c r="EK152" s="375"/>
      <c r="EL152" s="375"/>
      <c r="EM152" s="375"/>
      <c r="EN152" s="375"/>
      <c r="EO152" s="375"/>
      <c r="EP152" s="375"/>
      <c r="EQ152" s="375"/>
      <c r="ER152" s="375"/>
      <c r="ES152" s="375"/>
      <c r="ET152" s="375"/>
      <c r="EU152" s="375"/>
      <c r="EV152" s="375"/>
      <c r="EW152" s="375"/>
      <c r="EX152" s="375"/>
      <c r="EY152" s="375"/>
      <c r="EZ152" s="375"/>
      <c r="FA152" s="375"/>
      <c r="FB152" s="375"/>
      <c r="FC152" s="375"/>
      <c r="FD152" s="375"/>
      <c r="FE152" s="375"/>
      <c r="FF152" s="375"/>
      <c r="FG152" s="375"/>
      <c r="FH152" s="375"/>
      <c r="FI152" s="375"/>
      <c r="FJ152" s="375"/>
      <c r="FK152" s="375"/>
      <c r="FL152" s="375"/>
      <c r="FM152" s="375"/>
      <c r="FN152" s="375"/>
      <c r="FO152" s="375"/>
      <c r="FP152" s="375"/>
      <c r="FQ152" s="375"/>
      <c r="FR152" s="375"/>
      <c r="FS152" s="375"/>
      <c r="FT152" s="375"/>
      <c r="FU152" s="375"/>
      <c r="FV152" s="375"/>
      <c r="FW152" s="375"/>
      <c r="FX152" s="375"/>
      <c r="FY152" s="375"/>
      <c r="FZ152" s="375"/>
      <c r="GA152" s="375"/>
      <c r="GB152" s="375"/>
      <c r="GC152" s="375"/>
      <c r="GD152" s="375"/>
      <c r="GE152" s="375"/>
      <c r="GF152" s="375"/>
      <c r="GG152" s="375"/>
      <c r="GH152" s="375"/>
      <c r="GI152" s="375"/>
      <c r="GJ152" s="375"/>
      <c r="GK152" s="375"/>
      <c r="GL152" s="375"/>
      <c r="GM152" s="375"/>
      <c r="GN152" s="375"/>
      <c r="GO152" s="375"/>
      <c r="GP152" s="375"/>
      <c r="GQ152" s="375"/>
      <c r="GR152" s="375"/>
      <c r="GS152" s="375"/>
      <c r="GT152" s="375"/>
      <c r="GU152" s="375"/>
      <c r="GV152" s="375"/>
      <c r="GW152" s="375"/>
      <c r="GX152" s="375"/>
      <c r="GY152" s="375"/>
      <c r="GZ152" s="375"/>
      <c r="HA152" s="375"/>
      <c r="HB152" s="375"/>
      <c r="HC152" s="375"/>
      <c r="HD152" s="375"/>
      <c r="HE152" s="375"/>
      <c r="HF152" s="375"/>
      <c r="HG152" s="375"/>
      <c r="HH152" s="375"/>
      <c r="HI152" s="375"/>
      <c r="HJ152" s="375"/>
      <c r="HK152" s="375"/>
      <c r="HL152" s="375"/>
      <c r="HM152" s="375"/>
      <c r="HN152" s="375"/>
      <c r="HO152" s="375"/>
      <c r="HP152" s="375"/>
      <c r="HQ152" s="375"/>
      <c r="HR152" s="375"/>
      <c r="HS152" s="375"/>
      <c r="HT152" s="375"/>
      <c r="HU152" s="375"/>
      <c r="HV152" s="375"/>
      <c r="HW152" s="375"/>
      <c r="HX152" s="375"/>
      <c r="HY152" s="375"/>
      <c r="HZ152" s="375"/>
      <c r="IA152" s="375"/>
      <c r="IB152" s="375"/>
      <c r="IC152" s="375"/>
      <c r="ID152" s="375"/>
      <c r="IE152" s="375"/>
    </row>
    <row r="153" spans="1:239" ht="24.9" customHeight="1">
      <c r="F153" s="219"/>
      <c r="G153" s="219"/>
      <c r="H153" s="219"/>
      <c r="I153" s="220"/>
      <c r="K153" s="380">
        <v>3</v>
      </c>
      <c r="L153" s="381" t="s">
        <v>140</v>
      </c>
      <c r="M153" s="382"/>
      <c r="N153" s="382"/>
      <c r="O153" s="378"/>
      <c r="P153" s="382"/>
      <c r="Q153" s="378"/>
      <c r="R153" s="221"/>
      <c r="S153" s="217"/>
      <c r="T153" s="217"/>
    </row>
    <row r="154" spans="1:239" ht="20.100000000000001" customHeight="1">
      <c r="F154" s="219"/>
      <c r="G154" s="219"/>
      <c r="H154" s="219"/>
      <c r="I154" s="220"/>
      <c r="K154" s="220"/>
      <c r="L154" s="221">
        <v>20</v>
      </c>
      <c r="M154" s="221"/>
      <c r="N154" s="221"/>
      <c r="O154" s="220"/>
      <c r="P154" s="221"/>
      <c r="Q154" s="220"/>
      <c r="R154" s="221"/>
      <c r="S154" s="217"/>
      <c r="T154" s="217"/>
    </row>
    <row r="155" spans="1:239" ht="20.100000000000001" customHeight="1">
      <c r="I155" s="218"/>
      <c r="K155" s="218"/>
      <c r="L155" s="217"/>
      <c r="M155" s="217"/>
      <c r="N155" s="217"/>
      <c r="O155" s="218"/>
      <c r="P155" s="217"/>
      <c r="Q155" s="218"/>
      <c r="R155" s="217"/>
      <c r="S155" s="217"/>
      <c r="T155" s="217"/>
    </row>
    <row r="163" spans="16:16" ht="20.100000000000001" customHeight="1">
      <c r="P163" s="1" t="s">
        <v>122</v>
      </c>
    </row>
  </sheetData>
  <mergeCells count="4">
    <mergeCell ref="F144:H144"/>
    <mergeCell ref="F145:H145"/>
    <mergeCell ref="F146:H146"/>
    <mergeCell ref="F148:H148"/>
  </mergeCells>
  <phoneticPr fontId="7" type="noConversion"/>
  <pageMargins left="0.25" right="0.25" top="0.75" bottom="0.75" header="0.3" footer="0.3"/>
  <pageSetup paperSize="9" scale="52" fitToHeight="3" orientation="landscape" useFirstPageNumber="1" horizontalDpi="4294967293" verticalDpi="0" r:id="rId1"/>
  <headerFooter alignWithMargins="0"/>
  <rowBreaks count="2" manualBreakCount="2">
    <brk id="58" min="1" max="19" man="1"/>
    <brk id="108" min="1" max="19" man="1"/>
  </rowBreaks>
  <ignoredErrors>
    <ignoredError sqref="L147 N147 P147 R147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2019-20 Drqaft Budget-Reserve</vt:lpstr>
      <vt:lpstr>Sheet1</vt:lpstr>
      <vt:lpstr>'2019-20 Drqaft Budget-Reserve'!Print_Area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2020-02-03T16:14:28Z</dcterms:modified>
</cp:coreProperties>
</file>